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autoCompressPictures="0"/>
  <bookViews>
    <workbookView xWindow="0" yWindow="0" windowWidth="20730" windowHeight="11760" tabRatio="863"/>
  </bookViews>
  <sheets>
    <sheet name="1. Renge" sheetId="20" r:id="rId1"/>
    <sheet name="2. Suo (+ Ishigaki)" sheetId="26" r:id="rId2"/>
    <sheet name="3. Mino-Tamba" sheetId="21" r:id="rId3"/>
    <sheet name="4. Sambagawa s.l. (Shikoku)" sheetId="6" r:id="rId4"/>
    <sheet name="5. Shimanto HP (Shikoku)" sheetId="25" r:id="rId5"/>
    <sheet name="6. Sambagawa s.s. (Kuma Group)" sheetId="15" r:id="rId6"/>
    <sheet name="7. Sambagawa s.l. (Kii &amp; Chubu)" sheetId="18" r:id="rId7"/>
    <sheet name="8. Sambagawa s.l. (Kyushu)" sheetId="19" r:id="rId8"/>
    <sheet name="9. Sambagawa s.s. (Mikabu)" sheetId="27" r:id="rId9"/>
    <sheet name="10. Sambagawa (Kanto)" sheetId="23" r:id="rId10"/>
    <sheet name="11. Chichibu" sheetId="28" r:id="rId11"/>
    <sheet name="12. Kurosegawa" sheetId="22" r:id="rId12"/>
    <sheet name="13. Shimanto AC" sheetId="29" r:id="rId13"/>
    <sheet name="14. Miyamori-Hayachine" sheetId="31" r:id="rId14"/>
    <sheet name="15. Kamuikotan" sheetId="32" r:id="rId15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20" l="1"/>
  <c r="E17" i="20"/>
  <c r="E49" i="20"/>
  <c r="E45" i="20"/>
  <c r="E48" i="20"/>
  <c r="E14" i="20"/>
  <c r="E13" i="20"/>
  <c r="E12" i="20"/>
  <c r="E27" i="19"/>
  <c r="E30" i="19"/>
  <c r="E28" i="19"/>
  <c r="E18" i="19"/>
  <c r="E17" i="19"/>
  <c r="E16" i="19"/>
  <c r="E15" i="19"/>
  <c r="E14" i="19"/>
  <c r="E13" i="19"/>
  <c r="E12" i="19"/>
  <c r="E11" i="19"/>
  <c r="E10" i="19"/>
  <c r="E6" i="19"/>
  <c r="E7" i="19"/>
  <c r="E44" i="20"/>
  <c r="E77" i="26"/>
  <c r="E76" i="26"/>
  <c r="E75" i="26"/>
  <c r="E74" i="26"/>
  <c r="E73" i="26"/>
  <c r="E72" i="26"/>
  <c r="E71" i="26"/>
  <c r="E70" i="26"/>
  <c r="E69" i="26"/>
  <c r="E68" i="26"/>
  <c r="E67" i="26"/>
  <c r="E66" i="26"/>
  <c r="E65" i="26"/>
  <c r="E64" i="26"/>
  <c r="E63" i="26"/>
  <c r="E41" i="20"/>
  <c r="E40" i="20"/>
  <c r="E39" i="20"/>
  <c r="E38" i="20"/>
  <c r="E47" i="20"/>
  <c r="E46" i="20"/>
  <c r="E16" i="18"/>
  <c r="E17" i="18"/>
  <c r="E18" i="18"/>
  <c r="E19" i="18"/>
  <c r="E10" i="18"/>
  <c r="E11" i="18"/>
  <c r="E12" i="18"/>
  <c r="E13" i="18"/>
  <c r="E59" i="26"/>
  <c r="E60" i="26"/>
  <c r="E10" i="26"/>
  <c r="E11" i="26"/>
  <c r="E6" i="20"/>
  <c r="E19" i="20"/>
  <c r="E9" i="20"/>
  <c r="E52" i="20"/>
  <c r="E53" i="20"/>
  <c r="E34" i="20"/>
  <c r="E35" i="20"/>
</calcChain>
</file>

<file path=xl/sharedStrings.xml><?xml version="1.0" encoding="utf-8"?>
<sst xmlns="http://schemas.openxmlformats.org/spreadsheetml/2006/main" count="5383" uniqueCount="1223">
  <si>
    <t>K-1</t>
    <phoneticPr fontId="1"/>
  </si>
  <si>
    <t>phengite</t>
    <phoneticPr fontId="1"/>
  </si>
  <si>
    <t>K-8</t>
    <phoneticPr fontId="1"/>
  </si>
  <si>
    <t>K-7</t>
    <phoneticPr fontId="1"/>
  </si>
  <si>
    <t>hornblende</t>
    <phoneticPr fontId="1"/>
  </si>
  <si>
    <t>garnet amphibolite</t>
    <phoneticPr fontId="1"/>
  </si>
  <si>
    <t>phengite</t>
    <phoneticPr fontId="1"/>
  </si>
  <si>
    <t>Grt</t>
    <phoneticPr fontId="1"/>
  </si>
  <si>
    <t>Bt</t>
    <phoneticPr fontId="1"/>
  </si>
  <si>
    <t>604Q2</t>
    <phoneticPr fontId="1"/>
  </si>
  <si>
    <t>hornblende</t>
    <phoneticPr fontId="1"/>
  </si>
  <si>
    <t>Olig-Bt</t>
    <phoneticPr fontId="1"/>
  </si>
  <si>
    <t>JSB3</t>
  </si>
  <si>
    <t>Ar/Ar</t>
  </si>
  <si>
    <t>Kuma Pebble</t>
  </si>
  <si>
    <t>Chl</t>
  </si>
  <si>
    <t>phengite</t>
  </si>
  <si>
    <t>calc</t>
    <phoneticPr fontId="1"/>
  </si>
  <si>
    <t>Chl</t>
    <phoneticPr fontId="1"/>
  </si>
  <si>
    <t>mafic schist</t>
    <phoneticPr fontId="1"/>
  </si>
  <si>
    <t>Hanazono F.</t>
    <phoneticPr fontId="1"/>
  </si>
  <si>
    <t>Sakaigawa F.</t>
    <phoneticPr fontId="1"/>
  </si>
  <si>
    <t>Mogi</t>
    <phoneticPr fontId="1"/>
  </si>
  <si>
    <t>area</t>
    <phoneticPr fontId="1"/>
  </si>
  <si>
    <t>000326-11</t>
    <phoneticPr fontId="1"/>
  </si>
  <si>
    <t>010209-22</t>
    <phoneticPr fontId="1"/>
  </si>
  <si>
    <t>020426-03</t>
    <phoneticPr fontId="1"/>
  </si>
  <si>
    <t>Ab-Bt</t>
    <phoneticPr fontId="1"/>
  </si>
  <si>
    <t>010210-14</t>
    <phoneticPr fontId="1"/>
  </si>
  <si>
    <t>010210-15</t>
    <phoneticPr fontId="1"/>
  </si>
  <si>
    <t>010209-10</t>
    <phoneticPr fontId="1"/>
  </si>
  <si>
    <t>000325-06</t>
    <phoneticPr fontId="1"/>
  </si>
  <si>
    <t>000325-11</t>
    <phoneticPr fontId="1"/>
  </si>
  <si>
    <t>010208-07</t>
    <phoneticPr fontId="1"/>
  </si>
  <si>
    <t>Shibata and Nishimura (1989)</t>
    <phoneticPr fontId="1"/>
  </si>
  <si>
    <t>Wakasa</t>
    <phoneticPr fontId="1"/>
  </si>
  <si>
    <t>81725-1</t>
    <phoneticPr fontId="1"/>
  </si>
  <si>
    <t>8348-11</t>
    <phoneticPr fontId="1"/>
  </si>
  <si>
    <t>Wakamiya</t>
    <phoneticPr fontId="1"/>
  </si>
  <si>
    <t>80722-1</t>
    <phoneticPr fontId="1"/>
  </si>
  <si>
    <t>80722-3</t>
    <phoneticPr fontId="1"/>
  </si>
  <si>
    <t>Nishiki-cho</t>
    <phoneticPr fontId="1"/>
  </si>
  <si>
    <t>DSB23</t>
  </si>
  <si>
    <t>RSB34</t>
  </si>
  <si>
    <t>RSB41</t>
  </si>
  <si>
    <t>OSB17</t>
  </si>
  <si>
    <t>KKT6</t>
  </si>
  <si>
    <t>Asemi</t>
    <phoneticPr fontId="1"/>
  </si>
  <si>
    <t>Chl</t>
    <phoneticPr fontId="1"/>
  </si>
  <si>
    <t>Dozan</t>
    <phoneticPr fontId="1"/>
  </si>
  <si>
    <t>Itaya and Fukui (1994)</t>
    <phoneticPr fontId="1"/>
  </si>
  <si>
    <t>Eda</t>
    <phoneticPr fontId="1"/>
  </si>
  <si>
    <t>Kamikatsu</t>
    <phoneticPr fontId="1"/>
  </si>
  <si>
    <t>N-1</t>
    <phoneticPr fontId="1"/>
  </si>
  <si>
    <t>N-2</t>
    <phoneticPr fontId="1"/>
  </si>
  <si>
    <t>N-3</t>
    <phoneticPr fontId="1"/>
  </si>
  <si>
    <t>N-4</t>
    <phoneticPr fontId="1"/>
  </si>
  <si>
    <t>N-5</t>
    <phoneticPr fontId="1"/>
  </si>
  <si>
    <t>N-6</t>
    <phoneticPr fontId="1"/>
  </si>
  <si>
    <t>N-7</t>
    <phoneticPr fontId="1"/>
  </si>
  <si>
    <t>N-9</t>
    <phoneticPr fontId="1"/>
  </si>
  <si>
    <t>N-10</t>
    <phoneticPr fontId="1"/>
  </si>
  <si>
    <t>N-11a</t>
    <phoneticPr fontId="1"/>
  </si>
  <si>
    <t>N-11b</t>
    <phoneticPr fontId="1"/>
  </si>
  <si>
    <t>Ab-Bt</t>
    <phoneticPr fontId="1"/>
  </si>
  <si>
    <t>7472903g</t>
    <phoneticPr fontId="1"/>
  </si>
  <si>
    <t>phengite</t>
    <phoneticPr fontId="1"/>
  </si>
  <si>
    <t>Kotsu</t>
    <phoneticPr fontId="1"/>
  </si>
  <si>
    <t>Grt</t>
    <phoneticPr fontId="1"/>
  </si>
  <si>
    <t>Grt</t>
  </si>
  <si>
    <t>Bt</t>
  </si>
  <si>
    <t>120330bi</t>
  </si>
  <si>
    <t>Kuma Pebble</t>
    <phoneticPr fontId="1"/>
  </si>
  <si>
    <t>1B</t>
    <phoneticPr fontId="1"/>
  </si>
  <si>
    <t>Kamegamori</t>
    <phoneticPr fontId="1"/>
  </si>
  <si>
    <t>area</t>
    <phoneticPr fontId="1"/>
  </si>
  <si>
    <t>Oj-1</t>
    <phoneticPr fontId="1"/>
  </si>
  <si>
    <t>Oj-2</t>
    <phoneticPr fontId="1"/>
  </si>
  <si>
    <t>Oj-4</t>
    <phoneticPr fontId="1"/>
  </si>
  <si>
    <t>Tosayama</t>
    <phoneticPr fontId="1"/>
  </si>
  <si>
    <t>A-1</t>
    <phoneticPr fontId="1"/>
  </si>
  <si>
    <t>A-2</t>
    <phoneticPr fontId="1"/>
  </si>
  <si>
    <t>Oj-5</t>
    <phoneticPr fontId="1"/>
  </si>
  <si>
    <t>Oj-6</t>
    <phoneticPr fontId="1"/>
  </si>
  <si>
    <t>P-A</t>
    <phoneticPr fontId="1"/>
  </si>
  <si>
    <t>Shibata and Nozawa (1968)</t>
    <phoneticPr fontId="1"/>
  </si>
  <si>
    <t>Omi</t>
    <phoneticPr fontId="1"/>
  </si>
  <si>
    <t>biotite</t>
    <phoneticPr fontId="1"/>
  </si>
  <si>
    <t>albitite</t>
    <phoneticPr fontId="1"/>
  </si>
  <si>
    <t>Omi</t>
    <phoneticPr fontId="1"/>
  </si>
  <si>
    <t>Shibata (1981)</t>
    <phoneticPr fontId="1"/>
  </si>
  <si>
    <t>phlogopite</t>
    <phoneticPr fontId="1"/>
  </si>
  <si>
    <t>hornblende</t>
    <phoneticPr fontId="1"/>
  </si>
  <si>
    <t>metagabbro</t>
    <phoneticPr fontId="1"/>
  </si>
  <si>
    <t>Shibata and Ito (1978)</t>
    <phoneticPr fontId="1"/>
  </si>
  <si>
    <t>Renge</t>
    <phoneticPr fontId="1"/>
  </si>
  <si>
    <t>Asemi</t>
    <phoneticPr fontId="1"/>
  </si>
  <si>
    <t>Ab-Bt</t>
    <phoneticPr fontId="1"/>
  </si>
  <si>
    <t>phengite</t>
    <phoneticPr fontId="1"/>
  </si>
  <si>
    <t>Olig-Bt</t>
    <phoneticPr fontId="1"/>
  </si>
  <si>
    <t>Ab-Bt</t>
    <phoneticPr fontId="1"/>
  </si>
  <si>
    <t>phengite</t>
    <phoneticPr fontId="1"/>
  </si>
  <si>
    <t>Grt</t>
    <phoneticPr fontId="1"/>
  </si>
  <si>
    <t>phengite</t>
    <phoneticPr fontId="1"/>
  </si>
  <si>
    <t>Grt</t>
    <phoneticPr fontId="1"/>
  </si>
  <si>
    <t>Grt</t>
    <phoneticPr fontId="1"/>
  </si>
  <si>
    <t>paragonite</t>
    <phoneticPr fontId="1"/>
  </si>
  <si>
    <t>Yokoyama and Itaya (1990)</t>
    <phoneticPr fontId="1"/>
  </si>
  <si>
    <t>Ab-Bt</t>
    <phoneticPr fontId="1"/>
  </si>
  <si>
    <t>ESB46</t>
  </si>
  <si>
    <t>DSB6</t>
  </si>
  <si>
    <t>ESB44</t>
  </si>
  <si>
    <t>EDD108</t>
  </si>
  <si>
    <t>EDC10</t>
  </si>
  <si>
    <t>QE9605</t>
  </si>
  <si>
    <t>GO17O016</t>
  </si>
  <si>
    <t>WK1302b</t>
  </si>
  <si>
    <t>BSB3</t>
  </si>
  <si>
    <t>FSB2</t>
  </si>
  <si>
    <t>Non-spotted</t>
    <phoneticPr fontId="1"/>
  </si>
  <si>
    <t>Spotted</t>
    <phoneticPr fontId="1"/>
  </si>
  <si>
    <t>Kebara F.</t>
    <phoneticPr fontId="1"/>
  </si>
  <si>
    <t>N-10</t>
    <phoneticPr fontId="1"/>
  </si>
  <si>
    <t>phengite</t>
    <phoneticPr fontId="1"/>
  </si>
  <si>
    <t>Kamikatsu</t>
    <phoneticPr fontId="1"/>
  </si>
  <si>
    <t>N-11a</t>
    <phoneticPr fontId="1"/>
  </si>
  <si>
    <t>N-11b</t>
    <phoneticPr fontId="1"/>
  </si>
  <si>
    <t>Ab-Bt</t>
    <phoneticPr fontId="1"/>
  </si>
  <si>
    <t>paragonite</t>
    <phoneticPr fontId="1"/>
  </si>
  <si>
    <t>OSB19</t>
    <phoneticPr fontId="1"/>
  </si>
  <si>
    <t>Gongen</t>
    <phoneticPr fontId="1"/>
  </si>
  <si>
    <t>Gongen</t>
    <phoneticPr fontId="1"/>
  </si>
  <si>
    <t>W.Iratsu</t>
    <phoneticPr fontId="1"/>
  </si>
  <si>
    <t>W.Iratsu</t>
    <phoneticPr fontId="1"/>
  </si>
  <si>
    <t>paragonite</t>
    <phoneticPr fontId="1"/>
  </si>
  <si>
    <t>80718-9</t>
    <phoneticPr fontId="1"/>
  </si>
  <si>
    <t>80718-3</t>
    <phoneticPr fontId="1"/>
  </si>
  <si>
    <t>80717-12</t>
    <phoneticPr fontId="1"/>
  </si>
  <si>
    <t>81108-1</t>
    <phoneticPr fontId="1"/>
  </si>
  <si>
    <t>80719-1</t>
    <phoneticPr fontId="1"/>
  </si>
  <si>
    <t>80719-4</t>
    <phoneticPr fontId="1"/>
  </si>
  <si>
    <t>O-7</t>
    <phoneticPr fontId="1"/>
  </si>
  <si>
    <t>O-9</t>
    <phoneticPr fontId="1"/>
  </si>
  <si>
    <t>O-16</t>
    <phoneticPr fontId="1"/>
  </si>
  <si>
    <t>O-17</t>
    <phoneticPr fontId="1"/>
  </si>
  <si>
    <t>O-20</t>
    <phoneticPr fontId="1"/>
  </si>
  <si>
    <t>O-22</t>
    <phoneticPr fontId="1"/>
  </si>
  <si>
    <t>O-25</t>
    <phoneticPr fontId="1"/>
  </si>
  <si>
    <t>O-28</t>
    <phoneticPr fontId="1"/>
  </si>
  <si>
    <t>O-30</t>
    <phoneticPr fontId="1"/>
  </si>
  <si>
    <t>O-33</t>
    <phoneticPr fontId="1"/>
  </si>
  <si>
    <t>O-35</t>
    <phoneticPr fontId="1"/>
  </si>
  <si>
    <t>O-36</t>
    <phoneticPr fontId="1"/>
  </si>
  <si>
    <t>O-38</t>
    <phoneticPr fontId="1"/>
  </si>
  <si>
    <t>O-40</t>
    <phoneticPr fontId="1"/>
  </si>
  <si>
    <t>U-3</t>
    <phoneticPr fontId="1"/>
  </si>
  <si>
    <t>U-4</t>
    <phoneticPr fontId="1"/>
  </si>
  <si>
    <t>S-7</t>
    <phoneticPr fontId="1"/>
  </si>
  <si>
    <t>Kurosegawa</t>
    <phoneticPr fontId="1"/>
  </si>
  <si>
    <t>Yamaguchi</t>
    <phoneticPr fontId="1"/>
  </si>
  <si>
    <t>Yame</t>
    <phoneticPr fontId="1"/>
  </si>
  <si>
    <t>Kurume</t>
    <phoneticPr fontId="1"/>
  </si>
  <si>
    <t>Yamaga</t>
    <phoneticPr fontId="1"/>
  </si>
  <si>
    <t>Aasahi-cho</t>
    <phoneticPr fontId="1"/>
  </si>
  <si>
    <t>Katsuyama</t>
    <phoneticPr fontId="1"/>
  </si>
  <si>
    <t>Tsukita</t>
    <phoneticPr fontId="1"/>
  </si>
  <si>
    <t>Tari</t>
    <phoneticPr fontId="1"/>
  </si>
  <si>
    <t>Gotsu</t>
    <phoneticPr fontId="1"/>
  </si>
  <si>
    <t>791011-1</t>
    <phoneticPr fontId="1"/>
  </si>
  <si>
    <t>8299-12</t>
    <phoneticPr fontId="1"/>
  </si>
  <si>
    <t>80723-7</t>
    <phoneticPr fontId="1"/>
  </si>
  <si>
    <t>80723-17</t>
    <phoneticPr fontId="1"/>
  </si>
  <si>
    <t>80723-3</t>
    <phoneticPr fontId="1"/>
  </si>
  <si>
    <t>80723-5</t>
    <phoneticPr fontId="1"/>
  </si>
  <si>
    <t>87623-27</t>
    <phoneticPr fontId="1"/>
  </si>
  <si>
    <t>8347-17</t>
    <phoneticPr fontId="1"/>
  </si>
  <si>
    <t>821014-13</t>
    <phoneticPr fontId="1"/>
  </si>
  <si>
    <t>821014-21</t>
    <phoneticPr fontId="1"/>
  </si>
  <si>
    <t>Tsuwano</t>
    <phoneticPr fontId="1"/>
  </si>
  <si>
    <t>Taniai F.</t>
    <phoneticPr fontId="1"/>
  </si>
  <si>
    <t>Oojaridani F.</t>
    <phoneticPr fontId="1"/>
  </si>
  <si>
    <t>P-C</t>
    <phoneticPr fontId="1"/>
  </si>
  <si>
    <t>E-G</t>
    <phoneticPr fontId="1"/>
  </si>
  <si>
    <t>Ik-1</t>
    <phoneticPr fontId="1"/>
  </si>
  <si>
    <t>Ik-2</t>
    <phoneticPr fontId="1"/>
  </si>
  <si>
    <t>Tn-1</t>
    <phoneticPr fontId="1"/>
  </si>
  <si>
    <t>Tn-2</t>
    <phoneticPr fontId="1"/>
  </si>
  <si>
    <t>Tn-3</t>
    <phoneticPr fontId="1"/>
  </si>
  <si>
    <t>Tn-5</t>
    <phoneticPr fontId="1"/>
  </si>
  <si>
    <t>Tn-6</t>
    <phoneticPr fontId="1"/>
  </si>
  <si>
    <t>Tn-8</t>
    <phoneticPr fontId="1"/>
  </si>
  <si>
    <t>TH1409</t>
    <phoneticPr fontId="1"/>
  </si>
  <si>
    <t>TH1410</t>
    <phoneticPr fontId="1"/>
  </si>
  <si>
    <t>TH100</t>
    <phoneticPr fontId="1"/>
  </si>
  <si>
    <t>TH1411</t>
    <phoneticPr fontId="1"/>
  </si>
  <si>
    <t>TH1412</t>
    <phoneticPr fontId="1"/>
  </si>
  <si>
    <t>TH1413</t>
    <phoneticPr fontId="1"/>
  </si>
  <si>
    <t>TH99</t>
    <phoneticPr fontId="1"/>
  </si>
  <si>
    <t>TH98</t>
    <phoneticPr fontId="1"/>
  </si>
  <si>
    <t>Asemi</t>
    <phoneticPr fontId="1"/>
  </si>
  <si>
    <t>Grt</t>
    <phoneticPr fontId="1"/>
  </si>
  <si>
    <t>phengite</t>
    <phoneticPr fontId="1"/>
  </si>
  <si>
    <t>Grt</t>
    <phoneticPr fontId="1"/>
  </si>
  <si>
    <t>Grt</t>
    <phoneticPr fontId="1"/>
  </si>
  <si>
    <t>phengite</t>
    <phoneticPr fontId="1"/>
  </si>
  <si>
    <t>Grt</t>
    <phoneticPr fontId="1"/>
  </si>
  <si>
    <t>Chl</t>
    <phoneticPr fontId="1"/>
  </si>
  <si>
    <t>phengite</t>
    <phoneticPr fontId="1"/>
  </si>
  <si>
    <t>Chl</t>
    <phoneticPr fontId="1"/>
  </si>
  <si>
    <t>Chl</t>
    <phoneticPr fontId="1"/>
  </si>
  <si>
    <t>Chl</t>
    <phoneticPr fontId="1"/>
  </si>
  <si>
    <t>Ta-3</t>
    <phoneticPr fontId="1"/>
  </si>
  <si>
    <t>Jou</t>
    <phoneticPr fontId="1"/>
  </si>
  <si>
    <t>Torikubi</t>
    <phoneticPr fontId="1"/>
  </si>
  <si>
    <t>Kuishi-2</t>
    <phoneticPr fontId="1"/>
  </si>
  <si>
    <t>Kuishi-6</t>
    <phoneticPr fontId="1"/>
  </si>
  <si>
    <t>S-1</t>
    <phoneticPr fontId="1"/>
  </si>
  <si>
    <t>S-2</t>
    <phoneticPr fontId="1"/>
  </si>
  <si>
    <t>S-3</t>
    <phoneticPr fontId="1"/>
  </si>
  <si>
    <t>S-4</t>
    <phoneticPr fontId="1"/>
  </si>
  <si>
    <t>S-5</t>
    <phoneticPr fontId="1"/>
  </si>
  <si>
    <t>S-6</t>
    <phoneticPr fontId="1"/>
  </si>
  <si>
    <t>Isozaki and Itaya (1989)</t>
    <phoneticPr fontId="1"/>
  </si>
  <si>
    <t>Onogawa G. pebble</t>
    <phoneticPr fontId="1"/>
  </si>
  <si>
    <t>Sh-1*</t>
    <phoneticPr fontId="1"/>
  </si>
  <si>
    <t>Sh-3*</t>
    <phoneticPr fontId="1"/>
  </si>
  <si>
    <t>Sh-4</t>
    <phoneticPr fontId="1"/>
  </si>
  <si>
    <t>Sh-5C</t>
    <phoneticPr fontId="1"/>
  </si>
  <si>
    <t>SH-5F</t>
    <phoneticPr fontId="1"/>
  </si>
  <si>
    <t>Dozan</t>
    <phoneticPr fontId="1"/>
  </si>
  <si>
    <t>Ab-Bt</t>
    <phoneticPr fontId="1"/>
  </si>
  <si>
    <t>404P</t>
    <phoneticPr fontId="1"/>
  </si>
  <si>
    <t>phengite</t>
    <phoneticPr fontId="1"/>
  </si>
  <si>
    <t>Ab-Bt</t>
    <phoneticPr fontId="1"/>
  </si>
  <si>
    <t>404A</t>
    <phoneticPr fontId="1"/>
  </si>
  <si>
    <t>Asemi</t>
    <phoneticPr fontId="1"/>
  </si>
  <si>
    <t>Ab-Bt</t>
    <phoneticPr fontId="1"/>
  </si>
  <si>
    <t>302P</t>
    <phoneticPr fontId="1"/>
  </si>
  <si>
    <t>Asemi</t>
    <phoneticPr fontId="1"/>
  </si>
  <si>
    <t>302Ps</t>
    <phoneticPr fontId="1"/>
  </si>
  <si>
    <t>302Q</t>
    <phoneticPr fontId="1"/>
  </si>
  <si>
    <t>702P</t>
    <phoneticPr fontId="1"/>
  </si>
  <si>
    <t>003Ps</t>
    <phoneticPr fontId="1"/>
  </si>
  <si>
    <t>phengite</t>
    <phoneticPr fontId="1"/>
  </si>
  <si>
    <t>Asemi</t>
    <phoneticPr fontId="1"/>
  </si>
  <si>
    <t>Ab-Bt</t>
    <phoneticPr fontId="1"/>
  </si>
  <si>
    <t>702A</t>
    <phoneticPr fontId="1"/>
  </si>
  <si>
    <t>phengite</t>
    <phoneticPr fontId="1"/>
  </si>
  <si>
    <t>Chl</t>
    <phoneticPr fontId="1"/>
  </si>
  <si>
    <t>N-1</t>
    <phoneticPr fontId="1"/>
  </si>
  <si>
    <t>N-2</t>
    <phoneticPr fontId="1"/>
  </si>
  <si>
    <t>010210-01</t>
    <phoneticPr fontId="1"/>
  </si>
  <si>
    <t>Chl</t>
    <phoneticPr fontId="1"/>
  </si>
  <si>
    <t>Eda</t>
    <phoneticPr fontId="1"/>
  </si>
  <si>
    <t>N-8</t>
    <phoneticPr fontId="1"/>
  </si>
  <si>
    <t>phengite</t>
    <phoneticPr fontId="1"/>
  </si>
  <si>
    <t>Kamikatsu</t>
    <phoneticPr fontId="1"/>
  </si>
  <si>
    <t>Chl</t>
    <phoneticPr fontId="1"/>
  </si>
  <si>
    <t>N-9</t>
    <phoneticPr fontId="1"/>
  </si>
  <si>
    <t>Chl</t>
    <phoneticPr fontId="1"/>
  </si>
  <si>
    <t>hornblende</t>
    <phoneticPr fontId="1"/>
  </si>
  <si>
    <t>Olig-Bt</t>
    <phoneticPr fontId="1"/>
  </si>
  <si>
    <t>hornblende</t>
    <phoneticPr fontId="1"/>
  </si>
  <si>
    <t>13A</t>
    <phoneticPr fontId="1"/>
  </si>
  <si>
    <t>hornblende</t>
    <phoneticPr fontId="1"/>
  </si>
  <si>
    <t>13B</t>
    <phoneticPr fontId="1"/>
  </si>
  <si>
    <t>Grt</t>
    <phoneticPr fontId="1"/>
  </si>
  <si>
    <t>Suzuki and Itaya (1994)</t>
    <phoneticPr fontId="1"/>
  </si>
  <si>
    <t>U-1</t>
    <phoneticPr fontId="1"/>
  </si>
  <si>
    <t>U-2</t>
    <phoneticPr fontId="1"/>
  </si>
  <si>
    <t>921218-03</t>
    <phoneticPr fontId="1"/>
  </si>
  <si>
    <t>920918-01</t>
    <phoneticPr fontId="1"/>
  </si>
  <si>
    <t>800507-06</t>
    <phoneticPr fontId="1"/>
  </si>
  <si>
    <t>920321-12</t>
    <phoneticPr fontId="1"/>
  </si>
  <si>
    <t>790923-10</t>
    <phoneticPr fontId="1"/>
  </si>
  <si>
    <t>920320-06</t>
    <phoneticPr fontId="1"/>
  </si>
  <si>
    <t>920322-02</t>
    <phoneticPr fontId="1"/>
  </si>
  <si>
    <t>790923-01</t>
    <phoneticPr fontId="1"/>
  </si>
  <si>
    <t>920519-04</t>
    <phoneticPr fontId="1"/>
  </si>
  <si>
    <t>940408-09</t>
    <phoneticPr fontId="1"/>
  </si>
  <si>
    <t>920320-03</t>
    <phoneticPr fontId="1"/>
  </si>
  <si>
    <t>920322-01</t>
    <phoneticPr fontId="1"/>
  </si>
  <si>
    <t>OM91</t>
  </si>
  <si>
    <t>OM92</t>
  </si>
  <si>
    <t>phengite</t>
    <phoneticPr fontId="1"/>
  </si>
  <si>
    <t>Omi</t>
    <phoneticPr fontId="1"/>
  </si>
  <si>
    <t>Bt</t>
    <phoneticPr fontId="1"/>
  </si>
  <si>
    <t>OM93</t>
  </si>
  <si>
    <t>OM94</t>
  </si>
  <si>
    <t>OM95</t>
  </si>
  <si>
    <t>Chl</t>
    <phoneticPr fontId="1"/>
  </si>
  <si>
    <t>OM96</t>
  </si>
  <si>
    <t>OM97</t>
  </si>
  <si>
    <t>JA35</t>
    <phoneticPr fontId="1"/>
  </si>
  <si>
    <t>JA31</t>
    <phoneticPr fontId="1"/>
  </si>
  <si>
    <t>JA28</t>
    <phoneticPr fontId="1"/>
  </si>
  <si>
    <t>SHR</t>
    <phoneticPr fontId="1"/>
  </si>
  <si>
    <t>Sh-1</t>
    <phoneticPr fontId="1"/>
  </si>
  <si>
    <t>Sh-2</t>
    <phoneticPr fontId="1"/>
  </si>
  <si>
    <t>Sh-3</t>
    <phoneticPr fontId="1"/>
  </si>
  <si>
    <t>Sm-1</t>
    <phoneticPr fontId="1"/>
  </si>
  <si>
    <t>Sm-2</t>
    <phoneticPr fontId="1"/>
  </si>
  <si>
    <t>Sm-3</t>
    <phoneticPr fontId="1"/>
  </si>
  <si>
    <t>Swd</t>
    <phoneticPr fontId="1"/>
  </si>
  <si>
    <t>Sk-1</t>
    <phoneticPr fontId="1"/>
  </si>
  <si>
    <t>Sk-2</t>
    <phoneticPr fontId="1"/>
  </si>
  <si>
    <t>Sk-3</t>
    <phoneticPr fontId="1"/>
  </si>
  <si>
    <t>Kb-1</t>
    <phoneticPr fontId="1"/>
  </si>
  <si>
    <t>Kb-2</t>
    <phoneticPr fontId="1"/>
  </si>
  <si>
    <t>Kb-3</t>
    <phoneticPr fontId="1"/>
  </si>
  <si>
    <t>Kb-4</t>
    <phoneticPr fontId="1"/>
  </si>
  <si>
    <t>Kb-5</t>
    <phoneticPr fontId="1"/>
  </si>
  <si>
    <t>Ry-1</t>
    <phoneticPr fontId="1"/>
  </si>
  <si>
    <t>Ry-2</t>
    <phoneticPr fontId="1"/>
  </si>
  <si>
    <t>Ty-2</t>
    <phoneticPr fontId="1"/>
  </si>
  <si>
    <t>Ty-1</t>
    <phoneticPr fontId="1"/>
  </si>
  <si>
    <t>Ty-3</t>
    <phoneticPr fontId="1"/>
  </si>
  <si>
    <t>OM82</t>
  </si>
  <si>
    <t>AG2204A</t>
    <phoneticPr fontId="1"/>
  </si>
  <si>
    <t>AS0318</t>
    <phoneticPr fontId="1"/>
  </si>
  <si>
    <t>KZ2214</t>
    <phoneticPr fontId="1"/>
  </si>
  <si>
    <t>Shirouma</t>
    <phoneticPr fontId="1"/>
  </si>
  <si>
    <t>KM0391</t>
    <phoneticPr fontId="1"/>
  </si>
  <si>
    <t>A-3</t>
    <phoneticPr fontId="1"/>
  </si>
  <si>
    <t>A-4</t>
    <phoneticPr fontId="1"/>
  </si>
  <si>
    <t>A-5</t>
    <phoneticPr fontId="1"/>
  </si>
  <si>
    <t>A-6</t>
    <phoneticPr fontId="1"/>
  </si>
  <si>
    <t>A-7</t>
    <phoneticPr fontId="1"/>
  </si>
  <si>
    <t>A-8</t>
    <phoneticPr fontId="1"/>
  </si>
  <si>
    <t>A-9</t>
    <phoneticPr fontId="1"/>
  </si>
  <si>
    <t>A-10</t>
    <phoneticPr fontId="1"/>
  </si>
  <si>
    <t>A-11</t>
    <phoneticPr fontId="1"/>
  </si>
  <si>
    <t>A-12</t>
    <phoneticPr fontId="1"/>
  </si>
  <si>
    <t>A-13</t>
    <phoneticPr fontId="1"/>
  </si>
  <si>
    <t>A-14</t>
    <phoneticPr fontId="1"/>
  </si>
  <si>
    <t>T-1</t>
    <phoneticPr fontId="1"/>
  </si>
  <si>
    <t>T-2</t>
    <phoneticPr fontId="1"/>
  </si>
  <si>
    <t>T-3</t>
    <phoneticPr fontId="1"/>
  </si>
  <si>
    <t>T-4</t>
    <phoneticPr fontId="1"/>
  </si>
  <si>
    <t>T-5</t>
    <phoneticPr fontId="1"/>
  </si>
  <si>
    <t>T-6</t>
    <phoneticPr fontId="1"/>
  </si>
  <si>
    <t>T-7</t>
    <phoneticPr fontId="1"/>
  </si>
  <si>
    <t>T-8</t>
    <phoneticPr fontId="1"/>
  </si>
  <si>
    <t>T-9</t>
    <phoneticPr fontId="1"/>
  </si>
  <si>
    <t>T-10</t>
    <phoneticPr fontId="1"/>
  </si>
  <si>
    <t>T-11</t>
    <phoneticPr fontId="1"/>
  </si>
  <si>
    <t>Kanto Mtns</t>
    <phoneticPr fontId="1"/>
  </si>
  <si>
    <t>Grt</t>
    <phoneticPr fontId="1"/>
  </si>
  <si>
    <t>Chl</t>
    <phoneticPr fontId="1"/>
  </si>
  <si>
    <t>TH1404A</t>
    <phoneticPr fontId="1"/>
  </si>
  <si>
    <t>TH1404B</t>
    <phoneticPr fontId="1"/>
  </si>
  <si>
    <t>TH1405</t>
    <phoneticPr fontId="1"/>
  </si>
  <si>
    <t>TH1406</t>
    <phoneticPr fontId="1"/>
  </si>
  <si>
    <t>Isozaki and Itaya (1990)</t>
    <phoneticPr fontId="1"/>
  </si>
  <si>
    <t>Agekura F.</t>
    <phoneticPr fontId="1"/>
  </si>
  <si>
    <t>Kk</t>
    <phoneticPr fontId="1"/>
  </si>
  <si>
    <t>Kr</t>
    <phoneticPr fontId="1"/>
  </si>
  <si>
    <t>Yk</t>
    <phoneticPr fontId="1"/>
  </si>
  <si>
    <t>Tk</t>
    <phoneticPr fontId="1"/>
  </si>
  <si>
    <t>Sh</t>
    <phoneticPr fontId="1"/>
  </si>
  <si>
    <t>Tz</t>
    <phoneticPr fontId="1"/>
  </si>
  <si>
    <t>Tr</t>
    <phoneticPr fontId="1"/>
  </si>
  <si>
    <t>Ys</t>
    <phoneticPr fontId="1"/>
  </si>
  <si>
    <t>Hg</t>
    <phoneticPr fontId="1"/>
  </si>
  <si>
    <t>Kii Peninsula</t>
    <phoneticPr fontId="1"/>
  </si>
  <si>
    <t>Ta-1</t>
    <phoneticPr fontId="1"/>
  </si>
  <si>
    <t>Ta-2</t>
    <phoneticPr fontId="1"/>
  </si>
  <si>
    <t>TIS1</t>
    <phoneticPr fontId="1"/>
  </si>
  <si>
    <t>Bungui-toge</t>
    <phoneticPr fontId="2"/>
  </si>
  <si>
    <t>K1011-14</t>
    <phoneticPr fontId="1"/>
  </si>
  <si>
    <t>Toyogadake</t>
    <phoneticPr fontId="1"/>
  </si>
  <si>
    <t>80306-6</t>
    <phoneticPr fontId="1"/>
  </si>
  <si>
    <t>80306-8</t>
    <phoneticPr fontId="1"/>
  </si>
  <si>
    <t>Engyoji</t>
    <phoneticPr fontId="1"/>
  </si>
  <si>
    <t>phengite</t>
    <phoneticPr fontId="1"/>
  </si>
  <si>
    <t>SM75011116</t>
    <phoneticPr fontId="1"/>
  </si>
  <si>
    <t>SM74110202</t>
    <phoneticPr fontId="1"/>
  </si>
  <si>
    <t>Kitomyo</t>
    <phoneticPr fontId="1"/>
  </si>
  <si>
    <t>Shirataki-Honko</t>
    <phoneticPr fontId="1"/>
  </si>
  <si>
    <t>Iyo</t>
    <phoneticPr fontId="1"/>
  </si>
  <si>
    <t>Shiragayama</t>
    <phoneticPr fontId="1"/>
  </si>
  <si>
    <t>Sh-6</t>
    <phoneticPr fontId="1"/>
  </si>
  <si>
    <t>A-3</t>
    <phoneticPr fontId="1"/>
  </si>
  <si>
    <t>B-1</t>
    <phoneticPr fontId="1"/>
  </si>
  <si>
    <t>B-2</t>
    <phoneticPr fontId="1"/>
  </si>
  <si>
    <t>B-3</t>
    <phoneticPr fontId="1"/>
  </si>
  <si>
    <t>B-4</t>
    <phoneticPr fontId="1"/>
  </si>
  <si>
    <t>B-5</t>
    <phoneticPr fontId="1"/>
  </si>
  <si>
    <t>CSB53</t>
    <phoneticPr fontId="1"/>
  </si>
  <si>
    <t>N-5</t>
    <phoneticPr fontId="1"/>
  </si>
  <si>
    <t>N-7a</t>
    <phoneticPr fontId="1"/>
  </si>
  <si>
    <t>N-7b</t>
    <phoneticPr fontId="1"/>
  </si>
  <si>
    <t>B-8</t>
    <phoneticPr fontId="1"/>
  </si>
  <si>
    <t>N-12</t>
    <phoneticPr fontId="1"/>
  </si>
  <si>
    <t>N-13</t>
    <phoneticPr fontId="1"/>
  </si>
  <si>
    <t>N-14</t>
    <phoneticPr fontId="1"/>
  </si>
  <si>
    <t>N-15</t>
    <phoneticPr fontId="1"/>
  </si>
  <si>
    <t>N-16</t>
    <phoneticPr fontId="1"/>
  </si>
  <si>
    <t>N-18</t>
    <phoneticPr fontId="1"/>
  </si>
  <si>
    <t>N-17</t>
    <phoneticPr fontId="1"/>
  </si>
  <si>
    <t>706-11</t>
    <phoneticPr fontId="1"/>
  </si>
  <si>
    <t>706-12</t>
    <phoneticPr fontId="1"/>
  </si>
  <si>
    <t>706-13</t>
    <phoneticPr fontId="1"/>
  </si>
  <si>
    <t>313-05</t>
    <phoneticPr fontId="1"/>
  </si>
  <si>
    <t>Takami and Itaya (1996)</t>
    <phoneticPr fontId="1"/>
  </si>
  <si>
    <t>Gonomoto</t>
    <phoneticPr fontId="1"/>
  </si>
  <si>
    <t>Kotsu</t>
    <phoneticPr fontId="1"/>
  </si>
  <si>
    <t>Grt</t>
    <phoneticPr fontId="1"/>
  </si>
  <si>
    <t>Kotsu</t>
    <phoneticPr fontId="1"/>
  </si>
  <si>
    <t>paragonite</t>
    <phoneticPr fontId="1"/>
  </si>
  <si>
    <t>790923-29</t>
    <phoneticPr fontId="1"/>
  </si>
  <si>
    <t>920321-13</t>
    <phoneticPr fontId="1"/>
  </si>
  <si>
    <t>920321-15</t>
    <phoneticPr fontId="1"/>
  </si>
  <si>
    <t>930326-05</t>
    <phoneticPr fontId="1"/>
  </si>
  <si>
    <t>940405-12</t>
    <phoneticPr fontId="1"/>
  </si>
  <si>
    <t>940405-10</t>
    <phoneticPr fontId="1"/>
  </si>
  <si>
    <t>920917-01</t>
    <phoneticPr fontId="1"/>
  </si>
  <si>
    <t>920930-02</t>
    <phoneticPr fontId="1"/>
  </si>
  <si>
    <t>940407-14</t>
    <phoneticPr fontId="1"/>
  </si>
  <si>
    <t>940407-20</t>
    <phoneticPr fontId="1"/>
  </si>
  <si>
    <t>940407-22</t>
    <phoneticPr fontId="1"/>
  </si>
  <si>
    <t>Omi</t>
    <phoneticPr fontId="1"/>
  </si>
  <si>
    <t>Omi</t>
    <phoneticPr fontId="1"/>
  </si>
  <si>
    <t>77-2508</t>
    <phoneticPr fontId="1"/>
  </si>
  <si>
    <t>Cr-phengite</t>
    <phoneticPr fontId="1"/>
  </si>
  <si>
    <t>Chl</t>
    <phoneticPr fontId="1"/>
  </si>
  <si>
    <t>SKN-01</t>
    <phoneticPr fontId="1"/>
  </si>
  <si>
    <t>FMM</t>
    <phoneticPr fontId="1"/>
  </si>
  <si>
    <t>Tr-Bt</t>
    <phoneticPr fontId="1"/>
  </si>
  <si>
    <t>tremorite rock</t>
    <phoneticPr fontId="1"/>
  </si>
  <si>
    <t>Ino F.</t>
    <phoneticPr fontId="1"/>
  </si>
  <si>
    <t>Grt</t>
    <phoneticPr fontId="1"/>
  </si>
  <si>
    <t>Bt</t>
    <phoneticPr fontId="1"/>
  </si>
  <si>
    <t>JA52</t>
    <phoneticPr fontId="1"/>
  </si>
  <si>
    <t>JA62</t>
    <phoneticPr fontId="1"/>
  </si>
  <si>
    <t>JA52</t>
    <phoneticPr fontId="1"/>
  </si>
  <si>
    <t>glaucophane</t>
    <phoneticPr fontId="1"/>
  </si>
  <si>
    <t>JA64</t>
    <phoneticPr fontId="1"/>
  </si>
  <si>
    <t>biotite</t>
    <phoneticPr fontId="1"/>
  </si>
  <si>
    <t>phengite</t>
    <phoneticPr fontId="1"/>
  </si>
  <si>
    <t>total gas</t>
    <phoneticPr fontId="1"/>
  </si>
  <si>
    <t>plateau</t>
    <phoneticPr fontId="1"/>
  </si>
  <si>
    <t>Nomo</t>
    <phoneticPr fontId="1"/>
  </si>
  <si>
    <t>Nagasaki</t>
    <phoneticPr fontId="1"/>
  </si>
  <si>
    <t>Nishimura and Shibata (1989)</t>
    <phoneticPr fontId="1"/>
  </si>
  <si>
    <t>Tokushima</t>
    <phoneticPr fontId="1"/>
  </si>
  <si>
    <t>JA17</t>
    <phoneticPr fontId="1"/>
  </si>
  <si>
    <t>JA15</t>
    <phoneticPr fontId="1"/>
  </si>
  <si>
    <t>JA10</t>
    <phoneticPr fontId="1"/>
  </si>
  <si>
    <t>JA6</t>
    <phoneticPr fontId="1"/>
  </si>
  <si>
    <t>OS188</t>
    <phoneticPr fontId="1"/>
  </si>
  <si>
    <t>OS267</t>
    <phoneticPr fontId="1"/>
  </si>
  <si>
    <t>OS281</t>
    <phoneticPr fontId="1"/>
  </si>
  <si>
    <t>Gamata</t>
    <phoneticPr fontId="1"/>
  </si>
  <si>
    <t>GM0308</t>
    <phoneticPr fontId="1"/>
  </si>
  <si>
    <t>GM0806</t>
    <phoneticPr fontId="1"/>
  </si>
  <si>
    <t>Ise</t>
    <phoneticPr fontId="1"/>
  </si>
  <si>
    <t>IS0723</t>
    <phoneticPr fontId="1"/>
  </si>
  <si>
    <t>Ise</t>
    <phoneticPr fontId="1"/>
  </si>
  <si>
    <t>Bt</t>
    <phoneticPr fontId="1"/>
  </si>
  <si>
    <t>IS0732</t>
    <phoneticPr fontId="1"/>
  </si>
  <si>
    <t>phengite</t>
    <phoneticPr fontId="1"/>
  </si>
  <si>
    <t>Nigure</t>
    <phoneticPr fontId="1"/>
  </si>
  <si>
    <t>Grt</t>
    <phoneticPr fontId="1"/>
  </si>
  <si>
    <t>NR0503</t>
    <phoneticPr fontId="1"/>
  </si>
  <si>
    <t>Nigure</t>
    <phoneticPr fontId="1"/>
  </si>
  <si>
    <t>NR0505</t>
    <phoneticPr fontId="1"/>
  </si>
  <si>
    <t>Osayama</t>
    <phoneticPr fontId="1"/>
  </si>
  <si>
    <t>Lws-Pmp</t>
    <phoneticPr fontId="1"/>
  </si>
  <si>
    <t>Ep</t>
    <phoneticPr fontId="1"/>
  </si>
  <si>
    <t>OS162a</t>
    <phoneticPr fontId="1"/>
  </si>
  <si>
    <t>OS80</t>
    <phoneticPr fontId="1"/>
  </si>
  <si>
    <t>OS182</t>
    <phoneticPr fontId="1"/>
  </si>
  <si>
    <t>OS277</t>
    <phoneticPr fontId="1"/>
  </si>
  <si>
    <t>OS304</t>
    <phoneticPr fontId="1"/>
  </si>
  <si>
    <t>OS190</t>
    <phoneticPr fontId="1"/>
  </si>
  <si>
    <t>OS224</t>
    <phoneticPr fontId="1"/>
  </si>
  <si>
    <t>OS350</t>
    <phoneticPr fontId="1"/>
  </si>
  <si>
    <t>TH106</t>
    <phoneticPr fontId="1"/>
  </si>
  <si>
    <t>TH108A</t>
    <phoneticPr fontId="1"/>
  </si>
  <si>
    <t>TH108B</t>
    <phoneticPr fontId="1"/>
  </si>
  <si>
    <t>TH107B</t>
    <phoneticPr fontId="1"/>
  </si>
  <si>
    <t>TH103A</t>
    <phoneticPr fontId="1"/>
  </si>
  <si>
    <t>TH103B</t>
    <phoneticPr fontId="1"/>
  </si>
  <si>
    <t>TH1401B</t>
    <phoneticPr fontId="1"/>
  </si>
  <si>
    <t>Isozaki and Itaya (1991)</t>
    <phoneticPr fontId="1"/>
  </si>
  <si>
    <t>AG-1</t>
    <phoneticPr fontId="1"/>
  </si>
  <si>
    <t>AG-2</t>
    <phoneticPr fontId="1"/>
  </si>
  <si>
    <t>AG-3</t>
    <phoneticPr fontId="1"/>
  </si>
  <si>
    <t>NK-1</t>
    <phoneticPr fontId="1"/>
  </si>
  <si>
    <t>NK-2</t>
    <phoneticPr fontId="1"/>
  </si>
  <si>
    <t>NK-4</t>
    <phoneticPr fontId="1"/>
  </si>
  <si>
    <t>Shibata and Takagi (1988)</t>
    <phoneticPr fontId="1"/>
  </si>
  <si>
    <t>KSS4</t>
    <phoneticPr fontId="1"/>
  </si>
  <si>
    <t>KSS8</t>
    <phoneticPr fontId="1"/>
  </si>
  <si>
    <t>KSS9</t>
    <phoneticPr fontId="1"/>
  </si>
  <si>
    <t>TQ-3</t>
    <phoneticPr fontId="1"/>
  </si>
  <si>
    <t>Oosa-yama</t>
    <phoneticPr fontId="1"/>
  </si>
  <si>
    <t>rock type</t>
    <phoneticPr fontId="1"/>
  </si>
  <si>
    <t>grade</t>
    <phoneticPr fontId="1"/>
  </si>
  <si>
    <t>ref</t>
    <phoneticPr fontId="1"/>
  </si>
  <si>
    <t>note</t>
    <phoneticPr fontId="1"/>
  </si>
  <si>
    <t>Oboke</t>
    <phoneticPr fontId="1"/>
  </si>
  <si>
    <t>Iimori</t>
    <phoneticPr fontId="1"/>
  </si>
  <si>
    <t>Funaokayama</t>
    <phoneticPr fontId="1"/>
  </si>
  <si>
    <t>Grt</t>
    <phoneticPr fontId="1"/>
  </si>
  <si>
    <t>880512-56</t>
    <phoneticPr fontId="1"/>
  </si>
  <si>
    <t>880511-SP</t>
    <phoneticPr fontId="1"/>
  </si>
  <si>
    <t>880511-44</t>
    <phoneticPr fontId="1"/>
  </si>
  <si>
    <t>880511-44'</t>
    <phoneticPr fontId="1"/>
  </si>
  <si>
    <t>880512-13</t>
    <phoneticPr fontId="1"/>
  </si>
  <si>
    <t>ore</t>
    <phoneticPr fontId="1"/>
  </si>
  <si>
    <t>890402-02</t>
    <phoneticPr fontId="1"/>
  </si>
  <si>
    <t>890402-02'</t>
    <phoneticPr fontId="1"/>
  </si>
  <si>
    <t>880513-02</t>
    <phoneticPr fontId="1"/>
  </si>
  <si>
    <t>880513-19</t>
    <phoneticPr fontId="1"/>
  </si>
  <si>
    <t>880513-19'</t>
    <phoneticPr fontId="1"/>
  </si>
  <si>
    <t>880512-53</t>
    <phoneticPr fontId="1"/>
  </si>
  <si>
    <t>880512-50</t>
    <phoneticPr fontId="1"/>
  </si>
  <si>
    <t>KKT11</t>
  </si>
  <si>
    <t>KKT13</t>
  </si>
  <si>
    <t>KKT15</t>
  </si>
  <si>
    <t xml:space="preserve">KKT2 </t>
  </si>
  <si>
    <t>KKT33</t>
  </si>
  <si>
    <t>FK01</t>
  </si>
  <si>
    <t>FK02</t>
  </si>
  <si>
    <t>OE9a</t>
  </si>
  <si>
    <t>OE9b</t>
  </si>
  <si>
    <t>Oeyama</t>
    <phoneticPr fontId="1"/>
  </si>
  <si>
    <t>Miyashita and Itaya (2002)</t>
    <phoneticPr fontId="1"/>
  </si>
  <si>
    <t>120p</t>
  </si>
  <si>
    <t xml:space="preserve">02p </t>
  </si>
  <si>
    <t xml:space="preserve">42p </t>
  </si>
  <si>
    <t xml:space="preserve">05p </t>
  </si>
  <si>
    <t xml:space="preserve">07p </t>
  </si>
  <si>
    <t xml:space="preserve">09p </t>
  </si>
  <si>
    <t xml:space="preserve">39p </t>
  </si>
  <si>
    <t xml:space="preserve">41p </t>
  </si>
  <si>
    <t xml:space="preserve">73p </t>
  </si>
  <si>
    <t xml:space="preserve">74p </t>
  </si>
  <si>
    <t xml:space="preserve">75p </t>
  </si>
  <si>
    <t xml:space="preserve">49p </t>
  </si>
  <si>
    <t xml:space="preserve">97p </t>
  </si>
  <si>
    <t xml:space="preserve">17p </t>
  </si>
  <si>
    <t xml:space="preserve">18p </t>
  </si>
  <si>
    <t xml:space="preserve">19p </t>
  </si>
  <si>
    <t xml:space="preserve">23p </t>
  </si>
  <si>
    <t xml:space="preserve">25p </t>
  </si>
  <si>
    <t xml:space="preserve">60p </t>
  </si>
  <si>
    <t xml:space="preserve">29p </t>
  </si>
  <si>
    <t xml:space="preserve">32p </t>
  </si>
  <si>
    <t>100p</t>
  </si>
  <si>
    <t>Chl</t>
    <phoneticPr fontId="1"/>
  </si>
  <si>
    <t>Grt</t>
    <phoneticPr fontId="1"/>
  </si>
  <si>
    <t>Bt</t>
    <phoneticPr fontId="1"/>
  </si>
  <si>
    <t>Bt</t>
    <phoneticPr fontId="1"/>
  </si>
  <si>
    <t>Takami and Itaya (1998)</t>
    <phoneticPr fontId="1"/>
  </si>
  <si>
    <t>A-1</t>
    <phoneticPr fontId="1"/>
  </si>
  <si>
    <t>B-2</t>
    <phoneticPr fontId="1"/>
  </si>
  <si>
    <t>B-4</t>
    <phoneticPr fontId="1"/>
  </si>
  <si>
    <t>chert</t>
    <phoneticPr fontId="1"/>
  </si>
  <si>
    <t>Nomo</t>
    <phoneticPr fontId="1"/>
  </si>
  <si>
    <t>920520-05</t>
    <phoneticPr fontId="1"/>
  </si>
  <si>
    <t>921103-02</t>
    <phoneticPr fontId="1"/>
  </si>
  <si>
    <t>920321-07</t>
    <phoneticPr fontId="1"/>
  </si>
  <si>
    <t>790924-11</t>
    <phoneticPr fontId="1"/>
  </si>
  <si>
    <t>921215-02</t>
    <phoneticPr fontId="1"/>
  </si>
  <si>
    <t>921215-04</t>
    <phoneticPr fontId="1"/>
  </si>
  <si>
    <t>940406-02</t>
    <phoneticPr fontId="1"/>
  </si>
  <si>
    <t>940407-01</t>
    <phoneticPr fontId="1"/>
  </si>
  <si>
    <t>940408-01</t>
    <phoneticPr fontId="1"/>
  </si>
  <si>
    <t>Grt</t>
    <phoneticPr fontId="1"/>
  </si>
  <si>
    <t>ISB8 pg</t>
    <phoneticPr fontId="1"/>
  </si>
  <si>
    <t>WK1302b pg</t>
    <phoneticPr fontId="1"/>
  </si>
  <si>
    <t>WK1308 pg</t>
    <phoneticPr fontId="1"/>
  </si>
  <si>
    <t>whole-rock</t>
    <phoneticPr fontId="1"/>
  </si>
  <si>
    <t>TN66050901</t>
    <phoneticPr fontId="1"/>
  </si>
  <si>
    <t>TN66050904</t>
    <phoneticPr fontId="1"/>
  </si>
  <si>
    <t>KN66121501</t>
    <phoneticPr fontId="1"/>
  </si>
  <si>
    <t>KN66121502</t>
    <phoneticPr fontId="1"/>
  </si>
  <si>
    <t>YK67030701</t>
    <phoneticPr fontId="1"/>
  </si>
  <si>
    <t>KN67021302</t>
    <phoneticPr fontId="1"/>
  </si>
  <si>
    <t>YK67051101</t>
    <phoneticPr fontId="1"/>
  </si>
  <si>
    <t>KN67021301</t>
    <phoneticPr fontId="1"/>
  </si>
  <si>
    <t>YK67030902</t>
    <phoneticPr fontId="1"/>
  </si>
  <si>
    <t>KN67021304</t>
    <phoneticPr fontId="1"/>
  </si>
  <si>
    <t>S69P</t>
    <phoneticPr fontId="1"/>
  </si>
  <si>
    <t>S94S</t>
    <phoneticPr fontId="1"/>
  </si>
  <si>
    <t>TN67022301</t>
    <phoneticPr fontId="1"/>
  </si>
  <si>
    <t>Kanto Mtns</t>
    <phoneticPr fontId="1"/>
  </si>
  <si>
    <t>Iwata</t>
    <phoneticPr fontId="1"/>
  </si>
  <si>
    <t>Iwata</t>
    <phoneticPr fontId="1"/>
  </si>
  <si>
    <t>Tosa</t>
    <phoneticPr fontId="1"/>
  </si>
  <si>
    <t>Iyomishima</t>
    <phoneticPr fontId="1"/>
  </si>
  <si>
    <t>Shirataki</t>
    <phoneticPr fontId="1"/>
  </si>
  <si>
    <t>Jyoushi</t>
    <phoneticPr fontId="1"/>
  </si>
  <si>
    <t>Wakasa</t>
    <phoneticPr fontId="1"/>
  </si>
  <si>
    <t>85104-9</t>
    <phoneticPr fontId="1"/>
  </si>
  <si>
    <t>85104-10</t>
    <phoneticPr fontId="1"/>
  </si>
  <si>
    <t>85105-6</t>
    <phoneticPr fontId="1"/>
  </si>
  <si>
    <t>Ep</t>
    <phoneticPr fontId="1"/>
  </si>
  <si>
    <t>OS318</t>
    <phoneticPr fontId="1"/>
  </si>
  <si>
    <t>Ise</t>
    <phoneticPr fontId="1"/>
  </si>
  <si>
    <t>Omi</t>
    <phoneticPr fontId="1"/>
  </si>
  <si>
    <t>EBS</t>
    <phoneticPr fontId="1"/>
  </si>
  <si>
    <t>amphibolite</t>
    <phoneticPr fontId="1"/>
  </si>
  <si>
    <t>YTPS-R</t>
    <phoneticPr fontId="1"/>
  </si>
  <si>
    <t>OS110</t>
    <phoneticPr fontId="1"/>
  </si>
  <si>
    <t>87-2207</t>
    <phoneticPr fontId="1"/>
  </si>
  <si>
    <t>87-2313</t>
    <phoneticPr fontId="1"/>
  </si>
  <si>
    <t>87-2310</t>
    <phoneticPr fontId="1"/>
  </si>
  <si>
    <t>87-2308</t>
    <phoneticPr fontId="1"/>
  </si>
  <si>
    <t>Kiyama</t>
    <phoneticPr fontId="1"/>
  </si>
  <si>
    <t>A-2</t>
    <phoneticPr fontId="1"/>
  </si>
  <si>
    <t>A-1</t>
    <phoneticPr fontId="1"/>
  </si>
  <si>
    <t>mineral</t>
  </si>
  <si>
    <t>2a</t>
  </si>
  <si>
    <t>2b</t>
  </si>
  <si>
    <t>13a</t>
  </si>
  <si>
    <t>13b</t>
  </si>
  <si>
    <t>Shirakura</t>
  </si>
  <si>
    <t xml:space="preserve">Sejiri  </t>
  </si>
  <si>
    <t>Sejiri</t>
  </si>
  <si>
    <t>Nonaka</t>
    <phoneticPr fontId="1"/>
  </si>
  <si>
    <t>Doi</t>
    <phoneticPr fontId="1"/>
  </si>
  <si>
    <t>Saganoseki</t>
    <phoneticPr fontId="1"/>
  </si>
  <si>
    <t>Saganoseki</t>
    <phoneticPr fontId="1"/>
  </si>
  <si>
    <t>Saganoseki</t>
    <phoneticPr fontId="1"/>
  </si>
  <si>
    <t>biotite</t>
    <phoneticPr fontId="1"/>
  </si>
  <si>
    <t>whole-rock</t>
  </si>
  <si>
    <t>whole-rock</t>
    <phoneticPr fontId="1"/>
  </si>
  <si>
    <t>Otoyo</t>
    <phoneticPr fontId="1"/>
  </si>
  <si>
    <t>Grt</t>
    <phoneticPr fontId="1"/>
  </si>
  <si>
    <t>phengite</t>
    <phoneticPr fontId="1"/>
  </si>
  <si>
    <t>quartz schist</t>
  </si>
  <si>
    <t>quartz schist</t>
    <phoneticPr fontId="1"/>
  </si>
  <si>
    <t>Grt</t>
    <phoneticPr fontId="1"/>
  </si>
  <si>
    <t>Chl</t>
    <phoneticPr fontId="1"/>
  </si>
  <si>
    <t>pelitic schist</t>
  </si>
  <si>
    <t>mafic schist</t>
  </si>
  <si>
    <t>1403</t>
    <phoneticPr fontId="1"/>
  </si>
  <si>
    <t>Itaya and Takasugi (1988)</t>
    <phoneticPr fontId="1"/>
  </si>
  <si>
    <t>Takasu and Dallmeyer (1990)</t>
    <phoneticPr fontId="1"/>
  </si>
  <si>
    <t>Dallmeyer and Takasu (1991)</t>
    <phoneticPr fontId="1"/>
  </si>
  <si>
    <t>eclogite</t>
    <phoneticPr fontId="1"/>
  </si>
  <si>
    <t>eclogite (metagabbro)</t>
    <phoneticPr fontId="1"/>
  </si>
  <si>
    <t>psammitic schist</t>
  </si>
  <si>
    <t>albite schist</t>
  </si>
  <si>
    <t>barroisite</t>
    <phoneticPr fontId="1"/>
  </si>
  <si>
    <t>meta tuff</t>
    <phoneticPr fontId="1"/>
  </si>
  <si>
    <t>total gas</t>
    <phoneticPr fontId="1"/>
  </si>
  <si>
    <t>pelitic schist</t>
    <phoneticPr fontId="1"/>
  </si>
  <si>
    <t>Yagi (2002)</t>
    <phoneticPr fontId="1"/>
  </si>
  <si>
    <t>Grt</t>
    <phoneticPr fontId="1"/>
  </si>
  <si>
    <t>Ab-Bt</t>
    <phoneticPr fontId="1"/>
  </si>
  <si>
    <t>Saruta</t>
    <phoneticPr fontId="1"/>
  </si>
  <si>
    <t>Chl</t>
    <phoneticPr fontId="1"/>
  </si>
  <si>
    <t>Kamio</t>
    <phoneticPr fontId="1"/>
  </si>
  <si>
    <t>DC3</t>
    <phoneticPr fontId="1"/>
  </si>
  <si>
    <t>DG4</t>
    <phoneticPr fontId="1"/>
  </si>
  <si>
    <t>DG7</t>
    <phoneticPr fontId="1"/>
  </si>
  <si>
    <t>DA8</t>
    <phoneticPr fontId="1"/>
  </si>
  <si>
    <t>DA9</t>
    <phoneticPr fontId="1"/>
  </si>
  <si>
    <t>DtG10</t>
    <phoneticPr fontId="1"/>
  </si>
  <si>
    <t>SC1</t>
    <phoneticPr fontId="1"/>
  </si>
  <si>
    <t>SG4</t>
    <phoneticPr fontId="1"/>
  </si>
  <si>
    <t>SA5</t>
    <phoneticPr fontId="1"/>
  </si>
  <si>
    <t>SA6</t>
    <phoneticPr fontId="1"/>
  </si>
  <si>
    <t>SA8</t>
    <phoneticPr fontId="1"/>
  </si>
  <si>
    <t>StG12</t>
    <phoneticPr fontId="1"/>
  </si>
  <si>
    <t>KC11</t>
    <phoneticPr fontId="1"/>
  </si>
  <si>
    <t>KG8</t>
    <phoneticPr fontId="1"/>
  </si>
  <si>
    <t>KG2</t>
    <phoneticPr fontId="1"/>
  </si>
  <si>
    <t>KA5</t>
    <phoneticPr fontId="1"/>
  </si>
  <si>
    <t>KA7</t>
    <phoneticPr fontId="1"/>
  </si>
  <si>
    <t>SAM1</t>
    <phoneticPr fontId="1"/>
  </si>
  <si>
    <t>KEB1</t>
    <phoneticPr fontId="1"/>
  </si>
  <si>
    <t>KEB2</t>
    <phoneticPr fontId="1"/>
  </si>
  <si>
    <t>total gas</t>
    <phoneticPr fontId="1"/>
  </si>
  <si>
    <t>TN66081401</t>
    <phoneticPr fontId="1"/>
  </si>
  <si>
    <t>Yokoyama (1992)</t>
    <phoneticPr fontId="1"/>
  </si>
  <si>
    <t>Tanigawadake</t>
    <phoneticPr fontId="1"/>
  </si>
  <si>
    <t>biotite</t>
    <phoneticPr fontId="1"/>
  </si>
  <si>
    <t>Bt</t>
    <phoneticPr fontId="1"/>
  </si>
  <si>
    <t>Kochi</t>
    <phoneticPr fontId="1"/>
  </si>
  <si>
    <t>Kumamoto</t>
    <phoneticPr fontId="1"/>
  </si>
  <si>
    <t>Kuzuryu</t>
    <phoneticPr fontId="1"/>
  </si>
  <si>
    <t>Ina</t>
    <phoneticPr fontId="1"/>
  </si>
  <si>
    <t>total gas</t>
    <phoneticPr fontId="1"/>
  </si>
  <si>
    <t>plateau</t>
    <phoneticPr fontId="1"/>
  </si>
  <si>
    <t>total gas</t>
    <phoneticPr fontId="1"/>
  </si>
  <si>
    <t>plateau</t>
    <phoneticPr fontId="1"/>
  </si>
  <si>
    <t>calc</t>
    <phoneticPr fontId="1"/>
  </si>
  <si>
    <t>calc</t>
    <phoneticPr fontId="1"/>
  </si>
  <si>
    <t>plateau</t>
    <phoneticPr fontId="1"/>
  </si>
  <si>
    <t>total gas</t>
    <phoneticPr fontId="1"/>
  </si>
  <si>
    <t>Sekinomiya</t>
    <phoneticPr fontId="1"/>
  </si>
  <si>
    <t>EC</t>
    <phoneticPr fontId="1"/>
  </si>
  <si>
    <t>Bt</t>
    <phoneticPr fontId="1"/>
  </si>
  <si>
    <t>EA</t>
    <phoneticPr fontId="1"/>
  </si>
  <si>
    <t>89Y0506</t>
    <phoneticPr fontId="1"/>
  </si>
  <si>
    <t>whole-rock</t>
    <phoneticPr fontId="1"/>
  </si>
  <si>
    <t>Misumi G.</t>
    <phoneticPr fontId="1"/>
  </si>
  <si>
    <t>Chizu F.</t>
    <phoneticPr fontId="1"/>
  </si>
  <si>
    <t>Maizuru G.</t>
    <phoneticPr fontId="1"/>
  </si>
  <si>
    <t>Maizuru G.</t>
    <phoneticPr fontId="1"/>
  </si>
  <si>
    <t>Tsunotani F.</t>
    <phoneticPr fontId="1"/>
  </si>
  <si>
    <t>Kuga G.</t>
    <phoneticPr fontId="1"/>
  </si>
  <si>
    <t>Itaya and Takasugi (1988)</t>
    <phoneticPr fontId="1"/>
  </si>
  <si>
    <t>Kobayashi and Goto (2008)</t>
    <phoneticPr fontId="1"/>
  </si>
  <si>
    <t>Cg-A</t>
    <phoneticPr fontId="1"/>
  </si>
  <si>
    <t>phengite</t>
    <phoneticPr fontId="1"/>
  </si>
  <si>
    <t>Sasayama G. pebble</t>
    <phoneticPr fontId="1"/>
  </si>
  <si>
    <t>NK-3</t>
    <phoneticPr fontId="1"/>
  </si>
  <si>
    <t>GSJ R76502</t>
    <phoneticPr fontId="1"/>
  </si>
  <si>
    <t>GSJ R76503</t>
    <phoneticPr fontId="1"/>
  </si>
  <si>
    <t>Tomochi</t>
    <phoneticPr fontId="1"/>
  </si>
  <si>
    <t>Tomochi</t>
    <phoneticPr fontId="1"/>
  </si>
  <si>
    <t>Gokanosyo</t>
    <phoneticPr fontId="1"/>
  </si>
  <si>
    <t>GSJ R76504</t>
    <phoneticPr fontId="1"/>
  </si>
  <si>
    <t>GSJ R76505</t>
    <phoneticPr fontId="1"/>
  </si>
  <si>
    <t>GSJ R76506</t>
    <phoneticPr fontId="1"/>
  </si>
  <si>
    <t>Manotani</t>
    <phoneticPr fontId="1"/>
  </si>
  <si>
    <t>GSJ R70290</t>
    <phoneticPr fontId="1"/>
  </si>
  <si>
    <t>Yamasaki F.</t>
    <phoneticPr fontId="1"/>
  </si>
  <si>
    <t>920307-6-1</t>
    <phoneticPr fontId="1"/>
  </si>
  <si>
    <t>920308-5-1A</t>
    <phoneticPr fontId="1"/>
  </si>
  <si>
    <t>920308-5-1B</t>
    <phoneticPr fontId="1"/>
  </si>
  <si>
    <t>920308-5-1C</t>
    <phoneticPr fontId="1"/>
  </si>
  <si>
    <t>920926-6</t>
    <phoneticPr fontId="1"/>
  </si>
  <si>
    <t>920718-14</t>
    <phoneticPr fontId="1"/>
  </si>
  <si>
    <t>920719-10-1A</t>
    <phoneticPr fontId="1"/>
  </si>
  <si>
    <t>920719-10-1B</t>
    <phoneticPr fontId="1"/>
  </si>
  <si>
    <t>920719-10-1C</t>
    <phoneticPr fontId="1"/>
  </si>
  <si>
    <t>920926-3B</t>
    <phoneticPr fontId="1"/>
  </si>
  <si>
    <t>920926-3C</t>
    <phoneticPr fontId="1"/>
  </si>
  <si>
    <t>920308-7B</t>
    <phoneticPr fontId="1"/>
  </si>
  <si>
    <t>920308-7C</t>
    <phoneticPr fontId="1"/>
  </si>
  <si>
    <t>920926-5</t>
    <phoneticPr fontId="1"/>
  </si>
  <si>
    <t>To-3</t>
    <phoneticPr fontId="1"/>
  </si>
  <si>
    <t>KG523</t>
    <phoneticPr fontId="1"/>
  </si>
  <si>
    <t>Mikame</t>
    <phoneticPr fontId="1"/>
  </si>
  <si>
    <t>MP201</t>
    <phoneticPr fontId="1"/>
  </si>
  <si>
    <t>MP205</t>
    <phoneticPr fontId="1"/>
  </si>
  <si>
    <t>MP209</t>
    <phoneticPr fontId="1"/>
  </si>
  <si>
    <t>MP301</t>
    <phoneticPr fontId="1"/>
  </si>
  <si>
    <t>MP303</t>
    <phoneticPr fontId="1"/>
  </si>
  <si>
    <t>MP305</t>
    <phoneticPr fontId="1"/>
  </si>
  <si>
    <t>Mikame</t>
    <phoneticPr fontId="1"/>
  </si>
  <si>
    <t>NP1</t>
    <phoneticPr fontId="1"/>
  </si>
  <si>
    <t>NP2</t>
    <phoneticPr fontId="1"/>
  </si>
  <si>
    <t>NP3</t>
    <phoneticPr fontId="1"/>
  </si>
  <si>
    <t>FT1</t>
    <phoneticPr fontId="1"/>
  </si>
  <si>
    <t>FT2</t>
    <phoneticPr fontId="1"/>
  </si>
  <si>
    <t>FT3</t>
    <phoneticPr fontId="1"/>
  </si>
  <si>
    <t>KW1</t>
    <phoneticPr fontId="1"/>
  </si>
  <si>
    <t>phyllite</t>
    <phoneticPr fontId="1"/>
  </si>
  <si>
    <t>illite</t>
    <phoneticPr fontId="1"/>
  </si>
  <si>
    <t>Shimanto AC</t>
    <phoneticPr fontId="1"/>
  </si>
  <si>
    <t>S-Chichibu AC</t>
    <phoneticPr fontId="1"/>
  </si>
  <si>
    <t>Nippara F.</t>
    <phoneticPr fontId="1"/>
  </si>
  <si>
    <t>Kii</t>
    <phoneticPr fontId="1"/>
  </si>
  <si>
    <t>KB-01</t>
    <phoneticPr fontId="1"/>
  </si>
  <si>
    <t>KB-02</t>
    <phoneticPr fontId="1"/>
  </si>
  <si>
    <t>KB-03</t>
    <phoneticPr fontId="1"/>
  </si>
  <si>
    <t>KB-03</t>
    <phoneticPr fontId="1"/>
  </si>
  <si>
    <t>Kobotoke G.</t>
    <phoneticPr fontId="1"/>
  </si>
  <si>
    <t>Hara and Kurihara (2010)</t>
    <phoneticPr fontId="1"/>
  </si>
  <si>
    <t>Otaki G.</t>
    <phoneticPr fontId="1"/>
  </si>
  <si>
    <t>Takeshita and Nakajima (1992)</t>
    <phoneticPr fontId="1"/>
  </si>
  <si>
    <t>TP-1</t>
    <phoneticPr fontId="1"/>
  </si>
  <si>
    <t>TP-2</t>
    <phoneticPr fontId="1"/>
  </si>
  <si>
    <t>TP-3</t>
    <phoneticPr fontId="1"/>
  </si>
  <si>
    <t>TP-4</t>
    <phoneticPr fontId="1"/>
  </si>
  <si>
    <t>TP-5</t>
    <phoneticPr fontId="1"/>
  </si>
  <si>
    <t>TP-6</t>
    <phoneticPr fontId="1"/>
  </si>
  <si>
    <t>TB-1</t>
    <phoneticPr fontId="1"/>
  </si>
  <si>
    <t>Tatsuno</t>
    <phoneticPr fontId="1"/>
  </si>
  <si>
    <t>Kounoura</t>
    <phoneticPr fontId="1"/>
  </si>
  <si>
    <t>Sonogi</t>
    <phoneticPr fontId="1"/>
  </si>
  <si>
    <t>Kounoura 1</t>
    <phoneticPr fontId="1"/>
  </si>
  <si>
    <t>Kounoura 2</t>
    <phoneticPr fontId="1"/>
  </si>
  <si>
    <t>Kounoura 3</t>
    <phoneticPr fontId="1"/>
  </si>
  <si>
    <t>Kounoura 4</t>
    <phoneticPr fontId="1"/>
  </si>
  <si>
    <t>Tomachidake a</t>
    <phoneticPr fontId="1"/>
  </si>
  <si>
    <t>Tomachidake b</t>
    <phoneticPr fontId="1"/>
  </si>
  <si>
    <t>Tomachidake c</t>
    <phoneticPr fontId="1"/>
  </si>
  <si>
    <t>Tomachidake</t>
    <phoneticPr fontId="1"/>
  </si>
  <si>
    <t>Nishisonogi</t>
    <phoneticPr fontId="1"/>
  </si>
  <si>
    <t>YD-73-11-11</t>
    <phoneticPr fontId="1"/>
  </si>
  <si>
    <t>YD-73-11-13</t>
    <phoneticPr fontId="1"/>
  </si>
  <si>
    <t>YD-73-11-14</t>
    <phoneticPr fontId="1"/>
  </si>
  <si>
    <t>Nomozaki</t>
    <phoneticPr fontId="1"/>
  </si>
  <si>
    <t>Tsunakake-iwa</t>
    <phoneticPr fontId="1"/>
  </si>
  <si>
    <t>Ob-1</t>
    <phoneticPr fontId="1"/>
  </si>
  <si>
    <t>Ki-3</t>
    <phoneticPr fontId="1"/>
  </si>
  <si>
    <t>Ki-4</t>
    <phoneticPr fontId="1"/>
  </si>
  <si>
    <t>Kii</t>
    <phoneticPr fontId="1"/>
  </si>
  <si>
    <t>Oboke</t>
    <phoneticPr fontId="1"/>
  </si>
  <si>
    <t>Na-1</t>
    <phoneticPr fontId="1"/>
  </si>
  <si>
    <t>Hijikawa</t>
    <phoneticPr fontId="1"/>
  </si>
  <si>
    <t>Ku-1</t>
    <phoneticPr fontId="1"/>
  </si>
  <si>
    <t>Ku-2</t>
    <phoneticPr fontId="1"/>
  </si>
  <si>
    <t>Nakatsuyama</t>
    <phoneticPr fontId="1"/>
  </si>
  <si>
    <t>SKT3 pg</t>
    <phoneticPr fontId="1"/>
  </si>
  <si>
    <r>
      <rPr>
        <sz val="9"/>
        <rFont val="ＭＳ Ｐゴシック"/>
        <family val="3"/>
        <charset val="128"/>
      </rPr>
      <t>－</t>
    </r>
    <phoneticPr fontId="1"/>
  </si>
  <si>
    <t>－</t>
    <phoneticPr fontId="1"/>
  </si>
  <si>
    <t>06112309</t>
    <phoneticPr fontId="1"/>
  </si>
  <si>
    <t>06112301</t>
    <phoneticPr fontId="1"/>
  </si>
  <si>
    <t>06112302</t>
  </si>
  <si>
    <t>06112303</t>
  </si>
  <si>
    <t>06112304</t>
  </si>
  <si>
    <t>06112305</t>
  </si>
  <si>
    <t>06112306</t>
  </si>
  <si>
    <t>06112307</t>
  </si>
  <si>
    <t>06112308</t>
  </si>
  <si>
    <t>Grt</t>
    <phoneticPr fontId="1"/>
  </si>
  <si>
    <t>Saruta</t>
    <phoneticPr fontId="1"/>
  </si>
  <si>
    <t>004Ps</t>
    <phoneticPr fontId="1"/>
  </si>
  <si>
    <t>MI-63100806</t>
    <phoneticPr fontId="1"/>
  </si>
  <si>
    <t>MM1003</t>
    <phoneticPr fontId="1"/>
  </si>
  <si>
    <t>MM1014</t>
    <phoneticPr fontId="1"/>
  </si>
  <si>
    <t>IS0735</t>
    <phoneticPr fontId="1"/>
  </si>
  <si>
    <t>Tsujimori and Itaya (1999) / Tsujimori (1998)</t>
    <phoneticPr fontId="1"/>
  </si>
  <si>
    <t>OS329(100/150)</t>
    <phoneticPr fontId="1"/>
  </si>
  <si>
    <t>OS329(150/200)</t>
    <phoneticPr fontId="1"/>
  </si>
  <si>
    <t>OS93(100/150)</t>
    <phoneticPr fontId="1"/>
  </si>
  <si>
    <t>OS93(150/200)</t>
    <phoneticPr fontId="1"/>
  </si>
  <si>
    <t>OS23(100/150)</t>
    <phoneticPr fontId="1"/>
  </si>
  <si>
    <t>OS23B(100/150)</t>
    <phoneticPr fontId="1"/>
  </si>
  <si>
    <t>OS23(150/200)</t>
    <phoneticPr fontId="1"/>
  </si>
  <si>
    <t>OS23B(150/200)</t>
    <phoneticPr fontId="1"/>
  </si>
  <si>
    <t>IS-PS01</t>
    <phoneticPr fontId="1"/>
  </si>
  <si>
    <t>PGEA</t>
    <phoneticPr fontId="1"/>
  </si>
  <si>
    <t>SB(100/150)</t>
    <phoneticPr fontId="1"/>
  </si>
  <si>
    <t>SB(150/200)</t>
    <phoneticPr fontId="1"/>
  </si>
  <si>
    <t>SB(200/250)</t>
    <phoneticPr fontId="1"/>
  </si>
  <si>
    <t>KANo. 377</t>
    <phoneticPr fontId="1"/>
  </si>
  <si>
    <t>KANo. 341</t>
    <phoneticPr fontId="1"/>
  </si>
  <si>
    <t>R.1</t>
    <phoneticPr fontId="1"/>
  </si>
  <si>
    <t>R.2</t>
  </si>
  <si>
    <t>R.3</t>
  </si>
  <si>
    <t>R.4</t>
  </si>
  <si>
    <t>R.5</t>
  </si>
  <si>
    <t>R.6</t>
  </si>
  <si>
    <t>R.7</t>
  </si>
  <si>
    <t>R.8</t>
  </si>
  <si>
    <t>R.9</t>
  </si>
  <si>
    <t>R.10</t>
  </si>
  <si>
    <t>R.11</t>
  </si>
  <si>
    <t>R.12</t>
  </si>
  <si>
    <t>R.13</t>
  </si>
  <si>
    <t>psammitic schist</t>
    <phoneticPr fontId="1"/>
  </si>
  <si>
    <t>203(100/200)</t>
    <phoneticPr fontId="1"/>
  </si>
  <si>
    <t>203(200/280)</t>
    <phoneticPr fontId="1"/>
  </si>
  <si>
    <t>205(100/200)</t>
    <phoneticPr fontId="1"/>
  </si>
  <si>
    <t>205(200/280)</t>
    <phoneticPr fontId="1"/>
  </si>
  <si>
    <t>206(200/280)</t>
    <phoneticPr fontId="1"/>
  </si>
  <si>
    <t>Unit III-1</t>
    <phoneticPr fontId="1"/>
  </si>
  <si>
    <t>Unit III-2</t>
    <phoneticPr fontId="1"/>
  </si>
  <si>
    <t>Unit III-3</t>
    <phoneticPr fontId="1"/>
  </si>
  <si>
    <t>Unit III-4</t>
    <phoneticPr fontId="1"/>
  </si>
  <si>
    <t>Unit III-5</t>
    <phoneticPr fontId="1"/>
  </si>
  <si>
    <t>Unit III-6</t>
    <phoneticPr fontId="1"/>
  </si>
  <si>
    <t>Unit III-7</t>
    <phoneticPr fontId="1"/>
  </si>
  <si>
    <t>Unit III-8</t>
    <phoneticPr fontId="1"/>
  </si>
  <si>
    <t>Unit III-9</t>
    <phoneticPr fontId="1"/>
  </si>
  <si>
    <t>Unit III-10</t>
    <phoneticPr fontId="1"/>
  </si>
  <si>
    <t>Unit III-11</t>
    <phoneticPr fontId="1"/>
  </si>
  <si>
    <t>Unit II-12-a</t>
    <phoneticPr fontId="1"/>
  </si>
  <si>
    <t>Unit II-12-b</t>
    <phoneticPr fontId="1"/>
  </si>
  <si>
    <t>Unit II-13-a</t>
    <phoneticPr fontId="1"/>
  </si>
  <si>
    <t>Unit II-13-b</t>
    <phoneticPr fontId="1"/>
  </si>
  <si>
    <t>Unit II-14</t>
    <phoneticPr fontId="1"/>
  </si>
  <si>
    <t>Unit II-15</t>
    <phoneticPr fontId="1"/>
  </si>
  <si>
    <t>Unit II-16</t>
    <phoneticPr fontId="1"/>
  </si>
  <si>
    <t>Unit II-17</t>
    <phoneticPr fontId="1"/>
  </si>
  <si>
    <t>Unit II-18</t>
    <phoneticPr fontId="1"/>
  </si>
  <si>
    <t>Unit I-19</t>
    <phoneticPr fontId="1"/>
  </si>
  <si>
    <t>Unit I-20</t>
    <phoneticPr fontId="1"/>
  </si>
  <si>
    <t>siliceous claystone</t>
    <phoneticPr fontId="1"/>
  </si>
  <si>
    <t>Sangawa</t>
    <phoneticPr fontId="1"/>
  </si>
  <si>
    <t>604P(30/40)</t>
    <phoneticPr fontId="1"/>
  </si>
  <si>
    <t>604P(40/60)</t>
    <phoneticPr fontId="1"/>
  </si>
  <si>
    <t>604P(60/80)</t>
    <phoneticPr fontId="1"/>
  </si>
  <si>
    <t>604P(80/100)</t>
    <phoneticPr fontId="1"/>
  </si>
  <si>
    <t>604P(100/150)</t>
    <phoneticPr fontId="1"/>
  </si>
  <si>
    <t>604P(150/200)</t>
    <phoneticPr fontId="1"/>
  </si>
  <si>
    <t>604P(200/250)</t>
    <phoneticPr fontId="1"/>
  </si>
  <si>
    <t>604P(250/300)</t>
    <phoneticPr fontId="1"/>
  </si>
  <si>
    <t>604Q1(30/40)</t>
    <phoneticPr fontId="1"/>
  </si>
  <si>
    <t>604Q1(40/60)</t>
    <phoneticPr fontId="1"/>
  </si>
  <si>
    <t>604Q1(60/80)</t>
    <phoneticPr fontId="1"/>
  </si>
  <si>
    <t>604Q1(80/100)</t>
    <phoneticPr fontId="1"/>
  </si>
  <si>
    <t>604Q1(100/150)</t>
    <phoneticPr fontId="1"/>
  </si>
  <si>
    <t>604Q1(150/200)</t>
    <phoneticPr fontId="1"/>
  </si>
  <si>
    <t>604Q1(200/250)</t>
    <phoneticPr fontId="1"/>
  </si>
  <si>
    <t>604Q1(250/300)</t>
    <phoneticPr fontId="1"/>
  </si>
  <si>
    <t>803(330/400)</t>
    <phoneticPr fontId="1"/>
  </si>
  <si>
    <t>804(330/400)</t>
    <phoneticPr fontId="1"/>
  </si>
  <si>
    <t>805(330/400)</t>
    <phoneticPr fontId="1"/>
  </si>
  <si>
    <t>807(330/400)</t>
    <phoneticPr fontId="1"/>
  </si>
  <si>
    <t>810(330/400)</t>
    <phoneticPr fontId="1"/>
  </si>
  <si>
    <t>814(330/400)</t>
    <phoneticPr fontId="1"/>
  </si>
  <si>
    <t>817(330/400)</t>
    <phoneticPr fontId="1"/>
  </si>
  <si>
    <t>901(330/400)</t>
    <phoneticPr fontId="1"/>
  </si>
  <si>
    <t>902(330/400)</t>
    <phoneticPr fontId="1"/>
  </si>
  <si>
    <t>903(330/400)</t>
    <phoneticPr fontId="1"/>
  </si>
  <si>
    <t>807(280/330)</t>
    <phoneticPr fontId="1"/>
  </si>
  <si>
    <t>808(330/400)</t>
    <phoneticPr fontId="1"/>
  </si>
  <si>
    <t>810(280/330)</t>
    <phoneticPr fontId="1"/>
  </si>
  <si>
    <t>812(330/400)</t>
    <phoneticPr fontId="1"/>
  </si>
  <si>
    <t>814(330/400 m)</t>
    <phoneticPr fontId="1"/>
  </si>
  <si>
    <t>815(330/400)</t>
    <phoneticPr fontId="1"/>
  </si>
  <si>
    <t>816(330/400)</t>
    <phoneticPr fontId="1"/>
  </si>
  <si>
    <t>817(280/330)</t>
    <phoneticPr fontId="1"/>
  </si>
  <si>
    <t>818(330/400)</t>
    <phoneticPr fontId="1"/>
  </si>
  <si>
    <t>819(330/400)</t>
    <phoneticPr fontId="1"/>
  </si>
  <si>
    <t>901(280/330)</t>
    <phoneticPr fontId="1"/>
  </si>
  <si>
    <t>902(280/330)</t>
    <phoneticPr fontId="1"/>
  </si>
  <si>
    <t>903(280/330)</t>
    <phoneticPr fontId="1"/>
  </si>
  <si>
    <t>904(280/330)</t>
    <phoneticPr fontId="1"/>
  </si>
  <si>
    <t>904(330/400)</t>
    <phoneticPr fontId="1"/>
  </si>
  <si>
    <t>905(280/330)</t>
    <phoneticPr fontId="1"/>
  </si>
  <si>
    <t>905(330/400)</t>
    <phoneticPr fontId="1"/>
  </si>
  <si>
    <t>906(280/330)</t>
    <phoneticPr fontId="1"/>
  </si>
  <si>
    <t>906(330/400)</t>
    <phoneticPr fontId="1"/>
  </si>
  <si>
    <t>907(280/330)</t>
    <phoneticPr fontId="1"/>
  </si>
  <si>
    <t>907(330/400)</t>
    <phoneticPr fontId="1"/>
  </si>
  <si>
    <t>908(280/330)</t>
    <phoneticPr fontId="1"/>
  </si>
  <si>
    <t>908(330/400)</t>
    <phoneticPr fontId="1"/>
  </si>
  <si>
    <t>909(280/330)</t>
    <phoneticPr fontId="1"/>
  </si>
  <si>
    <t>909(330/400)</t>
    <phoneticPr fontId="1"/>
  </si>
  <si>
    <t>large flake</t>
    <phoneticPr fontId="1"/>
  </si>
  <si>
    <t>sericite</t>
    <phoneticPr fontId="1"/>
  </si>
  <si>
    <t>Hinooku</t>
    <phoneticPr fontId="1"/>
  </si>
  <si>
    <t>Sebadani</t>
    <phoneticPr fontId="1"/>
  </si>
  <si>
    <r>
      <rPr>
        <b/>
        <sz val="9"/>
        <rFont val="ＭＳ Ｐゴシック"/>
        <family val="3"/>
        <charset val="128"/>
      </rPr>
      <t>－</t>
    </r>
    <phoneticPr fontId="1"/>
  </si>
  <si>
    <t>quartz schist</t>
    <phoneticPr fontId="1"/>
  </si>
  <si>
    <t>Kurimoto (1993)</t>
    <phoneticPr fontId="1"/>
  </si>
  <si>
    <t>JK49</t>
    <phoneticPr fontId="1"/>
  </si>
  <si>
    <t>JK57</t>
    <phoneticPr fontId="1"/>
  </si>
  <si>
    <t>JK61</t>
    <phoneticPr fontId="1"/>
  </si>
  <si>
    <t>JK40</t>
    <phoneticPr fontId="1"/>
  </si>
  <si>
    <t>JK09</t>
    <phoneticPr fontId="1"/>
  </si>
  <si>
    <t>Ueda and Onuki (1968)</t>
    <phoneticPr fontId="1"/>
  </si>
  <si>
    <t>Takahama a</t>
    <phoneticPr fontId="1"/>
  </si>
  <si>
    <t>Takahama b</t>
    <phoneticPr fontId="1"/>
  </si>
  <si>
    <t>Takahama</t>
    <phoneticPr fontId="1"/>
  </si>
  <si>
    <t>Hattori and Shibata (1982)</t>
    <phoneticPr fontId="1"/>
  </si>
  <si>
    <r>
      <rPr>
        <sz val="9"/>
        <rFont val="ＭＳ Ｐゴシック"/>
        <family val="3"/>
        <charset val="128"/>
      </rPr>
      <t>－</t>
    </r>
    <phoneticPr fontId="1"/>
  </si>
  <si>
    <t>JA69</t>
    <phoneticPr fontId="1"/>
  </si>
  <si>
    <t>JA70</t>
  </si>
  <si>
    <t>JA74</t>
    <phoneticPr fontId="1"/>
  </si>
  <si>
    <t>crossite</t>
    <phoneticPr fontId="1"/>
  </si>
  <si>
    <t>Tomuru</t>
    <phoneticPr fontId="1"/>
  </si>
  <si>
    <t>Kurimoto (1995)</t>
    <phoneticPr fontId="1"/>
  </si>
  <si>
    <t>GSJ R59761</t>
    <phoneticPr fontId="1"/>
  </si>
  <si>
    <t>Ryumon F.</t>
    <phoneticPr fontId="1"/>
  </si>
  <si>
    <t>Iimori F.</t>
    <phoneticPr fontId="1"/>
  </si>
  <si>
    <t>Shibuta F.</t>
    <phoneticPr fontId="1"/>
  </si>
  <si>
    <t>GSJ R59762</t>
  </si>
  <si>
    <t>GSJ R59760</t>
    <phoneticPr fontId="1"/>
  </si>
  <si>
    <t>GSJ R59750</t>
    <phoneticPr fontId="1"/>
  </si>
  <si>
    <t>GSJ R59755</t>
    <phoneticPr fontId="1"/>
  </si>
  <si>
    <t>GSJ R59764</t>
    <phoneticPr fontId="1"/>
  </si>
  <si>
    <t>GSJ R59765</t>
    <phoneticPr fontId="1"/>
  </si>
  <si>
    <t>GSJ R59767</t>
    <phoneticPr fontId="1"/>
  </si>
  <si>
    <t>GSJ R59768</t>
  </si>
  <si>
    <t>GSJ R59766</t>
    <phoneticPr fontId="1"/>
  </si>
  <si>
    <t>GSJ R59770</t>
    <phoneticPr fontId="1"/>
  </si>
  <si>
    <t>GSJ R59776</t>
    <phoneticPr fontId="1"/>
  </si>
  <si>
    <t>GSJ R59771</t>
    <phoneticPr fontId="1"/>
  </si>
  <si>
    <t>GSJ R59775</t>
    <phoneticPr fontId="1"/>
  </si>
  <si>
    <t>Tomobuchi F.</t>
    <phoneticPr fontId="1"/>
  </si>
  <si>
    <t>Oishi F.</t>
    <phoneticPr fontId="1"/>
  </si>
  <si>
    <t>Numata F.</t>
    <phoneticPr fontId="1"/>
  </si>
  <si>
    <t>GSJ R59758</t>
    <phoneticPr fontId="1"/>
  </si>
  <si>
    <t>GSJ R57601</t>
    <phoneticPr fontId="1"/>
  </si>
  <si>
    <t>GSJ R57602</t>
    <phoneticPr fontId="1"/>
  </si>
  <si>
    <t>GSJ R57603</t>
    <phoneticPr fontId="1"/>
  </si>
  <si>
    <t>GSJ R57604</t>
    <phoneticPr fontId="1"/>
  </si>
  <si>
    <t>TN66050903</t>
    <phoneticPr fontId="1"/>
  </si>
  <si>
    <t>psammitic schist</t>
    <phoneticPr fontId="1"/>
  </si>
  <si>
    <t>Nakatsuyama</t>
    <phoneticPr fontId="1"/>
  </si>
  <si>
    <t>Torikubi</t>
    <phoneticPr fontId="1"/>
  </si>
  <si>
    <t>Hara and Hisada (2005)</t>
    <phoneticPr fontId="1"/>
  </si>
  <si>
    <t>GSJ R57591</t>
    <phoneticPr fontId="1"/>
  </si>
  <si>
    <t>U2</t>
    <phoneticPr fontId="1"/>
  </si>
  <si>
    <t>Urashiro F.</t>
    <phoneticPr fontId="1"/>
  </si>
  <si>
    <t>2014030901</t>
    <phoneticPr fontId="1"/>
  </si>
  <si>
    <t>2014030903</t>
    <phoneticPr fontId="1"/>
  </si>
  <si>
    <t>Ikura I F.</t>
    <phoneticPr fontId="1"/>
  </si>
  <si>
    <t>Ikura I F.</t>
    <phoneticPr fontId="1"/>
  </si>
  <si>
    <t>pelitic slate</t>
    <phoneticPr fontId="1"/>
  </si>
  <si>
    <t>pelitic phyllite</t>
    <phoneticPr fontId="1"/>
  </si>
  <si>
    <t>Takasu and Dallmeyer (1992)</t>
    <phoneticPr fontId="1"/>
  </si>
  <si>
    <r>
      <t xml:space="preserve">Shibata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(1979)</t>
    </r>
    <phoneticPr fontId="1"/>
  </si>
  <si>
    <r>
      <t xml:space="preserve">Nishimura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(1983)</t>
    </r>
    <phoneticPr fontId="1"/>
  </si>
  <si>
    <r>
      <t xml:space="preserve">Kunugiza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(2004)</t>
    </r>
    <phoneticPr fontId="1"/>
  </si>
  <si>
    <r>
      <t xml:space="preserve">Watanabe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(1987)</t>
    </r>
    <phoneticPr fontId="1"/>
  </si>
  <si>
    <r>
      <t xml:space="preserve">Tsujimori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(2006)</t>
    </r>
    <phoneticPr fontId="1"/>
  </si>
  <si>
    <r>
      <t>Tsujimori (</t>
    </r>
    <r>
      <rPr>
        <b/>
        <i/>
        <sz val="9"/>
        <rFont val="Arial"/>
        <family val="2"/>
      </rPr>
      <t>unpublished data</t>
    </r>
    <r>
      <rPr>
        <b/>
        <sz val="9"/>
        <rFont val="Arial"/>
        <family val="2"/>
      </rPr>
      <t>)</t>
    </r>
    <phoneticPr fontId="1"/>
  </si>
  <si>
    <r>
      <t xml:space="preserve">Kabashima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(1995)</t>
    </r>
    <phoneticPr fontId="1"/>
  </si>
  <si>
    <r>
      <t xml:space="preserve">Tsujimori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(2000)</t>
    </r>
    <phoneticPr fontId="1"/>
  </si>
  <si>
    <r>
      <t xml:space="preserve">Shibata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(1980)</t>
    </r>
    <phoneticPr fontId="1"/>
  </si>
  <si>
    <r>
      <t xml:space="preserve">Nishimura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(1989)</t>
    </r>
    <phoneticPr fontId="1"/>
  </si>
  <si>
    <r>
      <t xml:space="preserve">Fukutomi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(1989)</t>
    </r>
    <phoneticPr fontId="1"/>
  </si>
  <si>
    <r>
      <t xml:space="preserve">Nishimura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(1996)</t>
    </r>
    <phoneticPr fontId="1"/>
  </si>
  <si>
    <r>
      <t xml:space="preserve">Oho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(2007)</t>
    </r>
    <phoneticPr fontId="1"/>
  </si>
  <si>
    <r>
      <t xml:space="preserve">Yamamoto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(2000)</t>
    </r>
    <phoneticPr fontId="1"/>
  </si>
  <si>
    <r>
      <t xml:space="preserve">Nishimura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(2004)</t>
    </r>
    <phoneticPr fontId="1"/>
  </si>
  <si>
    <r>
      <t xml:space="preserve">Nuong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(2008)</t>
    </r>
    <phoneticPr fontId="1"/>
  </si>
  <si>
    <r>
      <t xml:space="preserve">Nagakawa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(1997)</t>
    </r>
    <phoneticPr fontId="1"/>
  </si>
  <si>
    <r>
      <t xml:space="preserve">Faure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(1988)</t>
    </r>
    <phoneticPr fontId="1"/>
  </si>
  <si>
    <r>
      <t xml:space="preserve">Takami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(1990)</t>
    </r>
    <phoneticPr fontId="1"/>
  </si>
  <si>
    <r>
      <t xml:space="preserve">Takami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(2001)</t>
    </r>
    <phoneticPr fontId="1"/>
  </si>
  <si>
    <r>
      <t xml:space="preserve">Ueda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(1977)</t>
    </r>
    <phoneticPr fontId="1"/>
  </si>
  <si>
    <r>
      <t xml:space="preserve">Hara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(1992)</t>
    </r>
    <phoneticPr fontId="1"/>
  </si>
  <si>
    <r>
      <t xml:space="preserve">Takeshita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</t>
    </r>
    <r>
      <rPr>
        <b/>
        <i/>
        <sz val="9"/>
        <rFont val="Arial"/>
        <family val="2"/>
      </rPr>
      <t>in review</t>
    </r>
    <r>
      <rPr>
        <b/>
        <sz val="9"/>
        <rFont val="Arial"/>
        <family val="2"/>
      </rPr>
      <t>)</t>
    </r>
    <phoneticPr fontId="1"/>
  </si>
  <si>
    <r>
      <t xml:space="preserve">Sakakibara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(1998)</t>
    </r>
    <phoneticPr fontId="1"/>
  </si>
  <si>
    <r>
      <t xml:space="preserve">Takeda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(1993)</t>
    </r>
    <phoneticPr fontId="1"/>
  </si>
  <si>
    <r>
      <t xml:space="preserve">Watanabe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(1998)</t>
    </r>
    <phoneticPr fontId="1"/>
  </si>
  <si>
    <r>
      <t xml:space="preserve">Monie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(1987)</t>
    </r>
    <phoneticPr fontId="1"/>
  </si>
  <si>
    <r>
      <t xml:space="preserve">Aoki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(2008)</t>
    </r>
    <phoneticPr fontId="1"/>
  </si>
  <si>
    <t xml:space="preserve">Takasu and Dallmeyer (1990) </t>
    <phoneticPr fontId="1"/>
  </si>
  <si>
    <r>
      <t xml:space="preserve">Nuong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(2009)</t>
    </r>
    <phoneticPr fontId="1"/>
  </si>
  <si>
    <r>
      <t xml:space="preserve">Takagi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(1989)</t>
    </r>
    <phoneticPr fontId="1"/>
  </si>
  <si>
    <r>
      <t xml:space="preserve">Takasu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(1996)</t>
    </r>
    <phoneticPr fontId="1"/>
  </si>
  <si>
    <r>
      <t xml:space="preserve">de Jong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(2000)</t>
    </r>
    <phoneticPr fontId="1"/>
  </si>
  <si>
    <r>
      <t xml:space="preserve">Nuong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(2011)</t>
    </r>
    <phoneticPr fontId="1"/>
  </si>
  <si>
    <r>
      <t xml:space="preserve">Watanabe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(1982)</t>
    </r>
    <phoneticPr fontId="1"/>
  </si>
  <si>
    <r>
      <t xml:space="preserve">Miller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(1963)</t>
    </r>
    <phoneticPr fontId="1"/>
  </si>
  <si>
    <r>
      <t xml:space="preserve">Kawato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(1991)</t>
    </r>
    <phoneticPr fontId="1"/>
  </si>
  <si>
    <r>
      <t xml:space="preserve">Suzuki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(1990)</t>
    </r>
    <phoneticPr fontId="1"/>
  </si>
  <si>
    <r>
      <t xml:space="preserve">Isozaki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(1992)</t>
    </r>
    <phoneticPr fontId="1"/>
  </si>
  <si>
    <r>
      <t xml:space="preserve">Hirajima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(1992)</t>
    </r>
    <phoneticPr fontId="1"/>
  </si>
  <si>
    <r>
      <t xml:space="preserve">Isozaki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(1990)</t>
    </r>
    <phoneticPr fontId="1"/>
  </si>
  <si>
    <r>
      <t xml:space="preserve">Saito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(2005)</t>
    </r>
    <phoneticPr fontId="1"/>
  </si>
  <si>
    <r>
      <t xml:space="preserve">Maruyama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(1978)</t>
    </r>
    <phoneticPr fontId="1"/>
  </si>
  <si>
    <r>
      <t xml:space="preserve">Ueda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(1980)</t>
    </r>
    <phoneticPr fontId="1"/>
  </si>
  <si>
    <r>
      <t xml:space="preserve">Saito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(2004)</t>
    </r>
    <phoneticPr fontId="1"/>
  </si>
  <si>
    <t>GSJ R57592</t>
    <phoneticPr fontId="1"/>
  </si>
  <si>
    <t>GSJ R57593</t>
    <phoneticPr fontId="1"/>
  </si>
  <si>
    <t>GSJ R57594</t>
    <phoneticPr fontId="1"/>
  </si>
  <si>
    <t>GSJ R57595</t>
    <phoneticPr fontId="1"/>
  </si>
  <si>
    <t>GSJ R57596</t>
    <phoneticPr fontId="1"/>
  </si>
  <si>
    <t>GSJ R57597</t>
    <phoneticPr fontId="1"/>
  </si>
  <si>
    <t>GSJ R57598</t>
    <phoneticPr fontId="1"/>
  </si>
  <si>
    <t>GSJ R57599</t>
    <phoneticPr fontId="1"/>
  </si>
  <si>
    <t>GSJ R57600</t>
    <phoneticPr fontId="1"/>
  </si>
  <si>
    <t>GSJ R57605</t>
    <phoneticPr fontId="1"/>
  </si>
  <si>
    <t>plateau</t>
    <phoneticPr fontId="1"/>
  </si>
  <si>
    <t>sample No.</t>
    <phoneticPr fontId="1"/>
  </si>
  <si>
    <t>K</t>
    <phoneticPr fontId="1"/>
  </si>
  <si>
    <t>(wt%)</t>
    <phoneticPr fontId="1"/>
  </si>
  <si>
    <t>error</t>
    <phoneticPr fontId="1"/>
  </si>
  <si>
    <t>Age</t>
    <phoneticPr fontId="1"/>
  </si>
  <si>
    <t>(Ma)</t>
    <phoneticPr fontId="1"/>
  </si>
  <si>
    <t>(Ma)</t>
    <phoneticPr fontId="1"/>
  </si>
  <si>
    <t>(wt%)</t>
    <phoneticPr fontId="1"/>
  </si>
  <si>
    <t>albitite</t>
    <phoneticPr fontId="1"/>
  </si>
  <si>
    <t>Sakaigawa U.</t>
    <phoneticPr fontId="1"/>
  </si>
  <si>
    <t>Uguisu U.</t>
    <phoneticPr fontId="1"/>
  </si>
  <si>
    <t>Umenoki U.</t>
    <phoneticPr fontId="1"/>
  </si>
  <si>
    <t>Okawara U.</t>
    <phoneticPr fontId="1"/>
  </si>
  <si>
    <t>Hijikawa U.</t>
    <phoneticPr fontId="1"/>
  </si>
  <si>
    <t>Kanogawa U.</t>
    <phoneticPr fontId="1"/>
  </si>
  <si>
    <t>Ozu U.</t>
    <phoneticPr fontId="1"/>
  </si>
  <si>
    <t>Kanayama U.</t>
    <phoneticPr fontId="1"/>
  </si>
  <si>
    <t>Iheya U.</t>
    <phoneticPr fontId="1"/>
  </si>
  <si>
    <r>
      <t xml:space="preserve">Igi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(1979)</t>
    </r>
    <phoneticPr fontId="1"/>
  </si>
  <si>
    <t>KANo. 14</t>
    <phoneticPr fontId="1"/>
  </si>
  <si>
    <t>Maruyama and Ueda (1974)</t>
    <phoneticPr fontId="1"/>
  </si>
  <si>
    <r>
      <t xml:space="preserve">Mackenzie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(1990)</t>
    </r>
    <phoneticPr fontId="1"/>
  </si>
  <si>
    <t>A zone</t>
    <phoneticPr fontId="1"/>
  </si>
  <si>
    <t>Ishigaki (Tomuru F.)</t>
    <phoneticPr fontId="1"/>
  </si>
  <si>
    <t>Zone A</t>
    <phoneticPr fontId="1"/>
  </si>
  <si>
    <t>Zone B</t>
    <phoneticPr fontId="1"/>
  </si>
  <si>
    <t>Zone C</t>
    <phoneticPr fontId="1"/>
  </si>
  <si>
    <t>Oboke (Kawaguchi F.)</t>
    <phoneticPr fontId="1"/>
  </si>
  <si>
    <t>表1　蓮華変成岩類（大江山オフィオライトに伴う高圧角閃岩類も含む）から報告されているK-Ar年代値．</t>
    <rPh sb="35" eb="37">
      <t>ホウコク</t>
    </rPh>
    <phoneticPr fontId="1"/>
  </si>
  <si>
    <r>
      <rPr>
        <sz val="9"/>
        <rFont val="ＭＳ Ｐゴシック"/>
        <family val="3"/>
        <charset val="128"/>
      </rPr>
      <t>表</t>
    </r>
    <r>
      <rPr>
        <sz val="9"/>
        <rFont val="Arial"/>
        <family val="2"/>
      </rPr>
      <t>2</t>
    </r>
    <r>
      <rPr>
        <sz val="9"/>
        <rFont val="ＭＳ Ｐゴシック"/>
        <family val="3"/>
        <charset val="128"/>
      </rPr>
      <t>　周防変成帯から報告されている</t>
    </r>
    <r>
      <rPr>
        <sz val="9"/>
        <rFont val="Arial"/>
        <family val="2"/>
      </rPr>
      <t>K-Ar</t>
    </r>
    <r>
      <rPr>
        <sz val="9"/>
        <rFont val="ＭＳ Ｐゴシック"/>
        <family val="3"/>
        <charset val="128"/>
      </rPr>
      <t>年代値．</t>
    </r>
    <rPh sb="3" eb="5">
      <t>スオウ</t>
    </rPh>
    <rPh sb="5" eb="7">
      <t>ヘンセイ</t>
    </rPh>
    <rPh sb="7" eb="8">
      <t>タイ</t>
    </rPh>
    <phoneticPr fontId="1"/>
  </si>
  <si>
    <r>
      <rPr>
        <sz val="9"/>
        <rFont val="ＭＳ Ｐゴシック"/>
        <family val="3"/>
        <charset val="128"/>
      </rPr>
      <t>表</t>
    </r>
    <r>
      <rPr>
        <sz val="9"/>
        <rFont val="Arial"/>
        <family val="2"/>
      </rPr>
      <t>7</t>
    </r>
    <r>
      <rPr>
        <sz val="9"/>
        <rFont val="ＭＳ Ｐゴシック"/>
        <family val="3"/>
        <charset val="128"/>
      </rPr>
      <t>　三波川変成帯（近畿地方および中部地方）から報告されている</t>
    </r>
    <r>
      <rPr>
        <sz val="9"/>
        <rFont val="Arial"/>
        <family val="2"/>
      </rPr>
      <t>K-Ar</t>
    </r>
    <r>
      <rPr>
        <sz val="9"/>
        <rFont val="ＭＳ Ｐゴシック"/>
        <family val="3"/>
        <charset val="128"/>
      </rPr>
      <t>および</t>
    </r>
    <r>
      <rPr>
        <sz val="9"/>
        <rFont val="Arial"/>
        <family val="2"/>
      </rPr>
      <t>Ar/Ar</t>
    </r>
    <r>
      <rPr>
        <sz val="9"/>
        <rFont val="ＭＳ Ｐゴシック"/>
        <family val="3"/>
        <charset val="128"/>
      </rPr>
      <t>年代値．</t>
    </r>
    <rPh sb="10" eb="12">
      <t>キンキ</t>
    </rPh>
    <rPh sb="17" eb="19">
      <t>チュウブ</t>
    </rPh>
    <rPh sb="19" eb="21">
      <t>チホウ</t>
    </rPh>
    <phoneticPr fontId="1"/>
  </si>
  <si>
    <r>
      <t>Itaya and Tsujimori (</t>
    </r>
    <r>
      <rPr>
        <b/>
        <i/>
        <sz val="9"/>
        <rFont val="Arial"/>
        <family val="2"/>
      </rPr>
      <t>in revision</t>
    </r>
    <r>
      <rPr>
        <b/>
        <sz val="9"/>
        <rFont val="Arial"/>
        <family val="2"/>
      </rPr>
      <t>)</t>
    </r>
    <phoneticPr fontId="1"/>
  </si>
  <si>
    <r>
      <rPr>
        <sz val="9"/>
        <rFont val="ＭＳ Ｐゴシック"/>
        <family val="3"/>
        <charset val="128"/>
      </rPr>
      <t>表</t>
    </r>
    <r>
      <rPr>
        <sz val="9"/>
        <rFont val="Arial"/>
        <family val="2"/>
      </rPr>
      <t>5</t>
    </r>
    <r>
      <rPr>
        <sz val="9"/>
        <rFont val="ＭＳ Ｐゴシック"/>
        <family val="3"/>
        <charset val="128"/>
      </rPr>
      <t>　四万十変成帯（四国地方）から報告されている</t>
    </r>
    <r>
      <rPr>
        <sz val="9"/>
        <rFont val="Arial"/>
        <family val="2"/>
      </rPr>
      <t>K-Ar</t>
    </r>
    <r>
      <rPr>
        <sz val="9"/>
        <rFont val="ＭＳ Ｐゴシック"/>
        <family val="3"/>
        <charset val="128"/>
      </rPr>
      <t>および</t>
    </r>
    <r>
      <rPr>
        <sz val="9"/>
        <rFont val="Arial"/>
        <family val="2"/>
      </rPr>
      <t>Ar/Ar</t>
    </r>
    <r>
      <rPr>
        <sz val="9"/>
        <rFont val="ＭＳ Ｐゴシック"/>
        <family val="3"/>
        <charset val="128"/>
      </rPr>
      <t>年代値．</t>
    </r>
    <rPh sb="3" eb="6">
      <t>シマント</t>
    </rPh>
    <rPh sb="6" eb="8">
      <t>ヘンセイ</t>
    </rPh>
    <rPh sb="8" eb="9">
      <t>タイ</t>
    </rPh>
    <rPh sb="10" eb="12">
      <t>シコク</t>
    </rPh>
    <rPh sb="12" eb="14">
      <t>チホウ</t>
    </rPh>
    <phoneticPr fontId="1"/>
  </si>
  <si>
    <r>
      <rPr>
        <sz val="9"/>
        <rFont val="ＭＳ Ｐゴシック"/>
        <family val="3"/>
        <charset val="128"/>
      </rPr>
      <t>表</t>
    </r>
    <r>
      <rPr>
        <sz val="9"/>
        <rFont val="Arial"/>
        <family val="2"/>
      </rPr>
      <t>9</t>
    </r>
    <r>
      <rPr>
        <sz val="9"/>
        <rFont val="ＭＳ Ｐゴシック"/>
        <family val="3"/>
        <charset val="128"/>
      </rPr>
      <t>　三波川帯（御荷鉾帯相当）から報告されている</t>
    </r>
    <r>
      <rPr>
        <sz val="9"/>
        <rFont val="Arial"/>
        <family val="2"/>
      </rPr>
      <t>K-Ar</t>
    </r>
    <r>
      <rPr>
        <sz val="9"/>
        <rFont val="ＭＳ Ｐゴシック"/>
        <family val="3"/>
        <charset val="128"/>
      </rPr>
      <t>および</t>
    </r>
    <r>
      <rPr>
        <sz val="9"/>
        <rFont val="Arial"/>
        <family val="2"/>
      </rPr>
      <t>Ar/Ar</t>
    </r>
    <r>
      <rPr>
        <sz val="9"/>
        <rFont val="ＭＳ Ｐゴシック"/>
        <family val="3"/>
        <charset val="128"/>
      </rPr>
      <t>年代値．</t>
    </r>
    <rPh sb="3" eb="4">
      <t>サン</t>
    </rPh>
    <rPh sb="4" eb="5">
      <t>ナミ</t>
    </rPh>
    <rPh sb="5" eb="6">
      <t>カワ</t>
    </rPh>
    <rPh sb="6" eb="7">
      <t>タイ</t>
    </rPh>
    <rPh sb="8" eb="9">
      <t>オ</t>
    </rPh>
    <rPh sb="9" eb="10">
      <t>ニ</t>
    </rPh>
    <rPh sb="10" eb="11">
      <t>ホコ</t>
    </rPh>
    <rPh sb="11" eb="12">
      <t>タイ</t>
    </rPh>
    <rPh sb="12" eb="14">
      <t>ソウトウ</t>
    </rPh>
    <phoneticPr fontId="1"/>
  </si>
  <si>
    <t>Itaya and Fujino (1999)</t>
    <phoneticPr fontId="1"/>
  </si>
  <si>
    <r>
      <rPr>
        <sz val="9"/>
        <rFont val="ＭＳ Ｐゴシック"/>
        <family val="3"/>
        <charset val="128"/>
      </rPr>
      <t>表</t>
    </r>
    <r>
      <rPr>
        <sz val="9"/>
        <rFont val="Arial"/>
        <family val="2"/>
      </rPr>
      <t>3</t>
    </r>
    <r>
      <rPr>
        <sz val="9"/>
        <rFont val="ＭＳ Ｐゴシック"/>
        <family val="3"/>
        <charset val="128"/>
      </rPr>
      <t>　美濃－丹波帯（弱変成付加体）から報告されている</t>
    </r>
    <r>
      <rPr>
        <sz val="9"/>
        <rFont val="Arial"/>
        <family val="2"/>
      </rPr>
      <t>K-Ar</t>
    </r>
    <r>
      <rPr>
        <sz val="9"/>
        <rFont val="ＭＳ Ｐゴシック"/>
        <family val="3"/>
        <charset val="128"/>
      </rPr>
      <t>年代値．</t>
    </r>
    <rPh sb="3" eb="5">
      <t>ミノ</t>
    </rPh>
    <rPh sb="6" eb="8">
      <t>タンバ</t>
    </rPh>
    <rPh sb="8" eb="9">
      <t>タイ</t>
    </rPh>
    <rPh sb="10" eb="11">
      <t>ジャク</t>
    </rPh>
    <rPh sb="11" eb="13">
      <t>ヘンセイ</t>
    </rPh>
    <rPh sb="13" eb="15">
      <t>フカ</t>
    </rPh>
    <rPh sb="15" eb="16">
      <t>タイ</t>
    </rPh>
    <phoneticPr fontId="1"/>
  </si>
  <si>
    <r>
      <rPr>
        <sz val="9"/>
        <rFont val="ＭＳ Ｐゴシック"/>
        <family val="3"/>
        <charset val="128"/>
      </rPr>
      <t>表</t>
    </r>
    <r>
      <rPr>
        <sz val="9"/>
        <rFont val="Arial"/>
        <family val="2"/>
      </rPr>
      <t>4</t>
    </r>
    <r>
      <rPr>
        <sz val="9"/>
        <rFont val="ＭＳ Ｐゴシック"/>
        <family val="3"/>
        <charset val="128"/>
      </rPr>
      <t>　広義の三波川変成帯（四国地方）から報告されている</t>
    </r>
    <r>
      <rPr>
        <sz val="9"/>
        <rFont val="Arial"/>
        <family val="2"/>
      </rPr>
      <t>K-Ar</t>
    </r>
    <r>
      <rPr>
        <sz val="9"/>
        <rFont val="ＭＳ Ｐゴシック"/>
        <family val="3"/>
        <charset val="128"/>
      </rPr>
      <t>および</t>
    </r>
    <r>
      <rPr>
        <sz val="9"/>
        <rFont val="Arial"/>
        <family val="2"/>
      </rPr>
      <t>Ar/Ar</t>
    </r>
    <r>
      <rPr>
        <sz val="9"/>
        <rFont val="ＭＳ Ｐゴシック"/>
        <family val="3"/>
        <charset val="128"/>
      </rPr>
      <t>年代値．</t>
    </r>
    <rPh sb="3" eb="5">
      <t>コウギ</t>
    </rPh>
    <rPh sb="6" eb="7">
      <t>サン</t>
    </rPh>
    <rPh sb="7" eb="8">
      <t>ナミ</t>
    </rPh>
    <rPh sb="8" eb="9">
      <t>カワ</t>
    </rPh>
    <rPh sb="9" eb="11">
      <t>ヘンセイ</t>
    </rPh>
    <rPh sb="11" eb="12">
      <t>タイ</t>
    </rPh>
    <rPh sb="13" eb="15">
      <t>シコク</t>
    </rPh>
    <rPh sb="15" eb="17">
      <t>チホウ</t>
    </rPh>
    <phoneticPr fontId="1"/>
  </si>
  <si>
    <r>
      <rPr>
        <sz val="9"/>
        <rFont val="ＭＳ Ｐゴシック"/>
        <family val="3"/>
        <charset val="128"/>
      </rPr>
      <t>表</t>
    </r>
    <r>
      <rPr>
        <sz val="9"/>
        <rFont val="Arial"/>
        <family val="2"/>
      </rPr>
      <t>6</t>
    </r>
    <r>
      <rPr>
        <sz val="9"/>
        <rFont val="ＭＳ Ｐゴシック"/>
        <family val="3"/>
        <charset val="128"/>
      </rPr>
      <t>　久万層郡中の礫（三波川変成帯由来）の</t>
    </r>
    <r>
      <rPr>
        <sz val="9"/>
        <rFont val="Arial"/>
        <family val="2"/>
      </rPr>
      <t>K-Ar</t>
    </r>
    <r>
      <rPr>
        <sz val="9"/>
        <rFont val="ＭＳ Ｐゴシック"/>
        <family val="3"/>
        <charset val="128"/>
      </rPr>
      <t>および</t>
    </r>
    <r>
      <rPr>
        <sz val="9"/>
        <rFont val="Arial"/>
        <family val="2"/>
      </rPr>
      <t>Ar/Ar</t>
    </r>
    <r>
      <rPr>
        <sz val="9"/>
        <rFont val="ＭＳ Ｐゴシック"/>
        <family val="3"/>
        <charset val="128"/>
      </rPr>
      <t>年代値．</t>
    </r>
    <rPh sb="3" eb="5">
      <t>クマ</t>
    </rPh>
    <rPh sb="5" eb="6">
      <t>ソウ</t>
    </rPh>
    <rPh sb="6" eb="7">
      <t>グン</t>
    </rPh>
    <rPh sb="7" eb="8">
      <t>チュウ</t>
    </rPh>
    <rPh sb="9" eb="10">
      <t>レキ</t>
    </rPh>
    <rPh sb="11" eb="12">
      <t>サン</t>
    </rPh>
    <rPh sb="12" eb="13">
      <t>ナミ</t>
    </rPh>
    <rPh sb="13" eb="14">
      <t>カワ</t>
    </rPh>
    <rPh sb="14" eb="16">
      <t>ヘンセイ</t>
    </rPh>
    <rPh sb="16" eb="17">
      <t>タイ</t>
    </rPh>
    <rPh sb="17" eb="19">
      <t>ユライ</t>
    </rPh>
    <phoneticPr fontId="1"/>
  </si>
  <si>
    <r>
      <rPr>
        <sz val="9"/>
        <rFont val="ＭＳ Ｐゴシック"/>
        <family val="3"/>
        <charset val="128"/>
      </rPr>
      <t>表</t>
    </r>
    <r>
      <rPr>
        <sz val="9"/>
        <rFont val="Arial"/>
        <family val="2"/>
      </rPr>
      <t>8</t>
    </r>
    <r>
      <rPr>
        <sz val="9"/>
        <rFont val="ＭＳ Ｐゴシック"/>
        <family val="3"/>
        <charset val="128"/>
      </rPr>
      <t>　九州地方の高圧変成岩（広義の三波川帯相当）の</t>
    </r>
    <r>
      <rPr>
        <sz val="9"/>
        <rFont val="Arial"/>
        <family val="2"/>
      </rPr>
      <t>K-Ar</t>
    </r>
    <r>
      <rPr>
        <sz val="9"/>
        <rFont val="ＭＳ Ｐゴシック"/>
        <family val="3"/>
        <charset val="128"/>
      </rPr>
      <t>および</t>
    </r>
    <r>
      <rPr>
        <sz val="9"/>
        <rFont val="Arial"/>
        <family val="2"/>
      </rPr>
      <t>Ar/Ar</t>
    </r>
    <r>
      <rPr>
        <sz val="9"/>
        <rFont val="ＭＳ Ｐゴシック"/>
        <family val="3"/>
        <charset val="128"/>
      </rPr>
      <t>年代値．</t>
    </r>
    <rPh sb="3" eb="5">
      <t>キュウシュウ</t>
    </rPh>
    <rPh sb="8" eb="10">
      <t>コウアツ</t>
    </rPh>
    <rPh sb="10" eb="13">
      <t>ヘンセイガン</t>
    </rPh>
    <rPh sb="14" eb="16">
      <t>コウギ</t>
    </rPh>
    <rPh sb="17" eb="18">
      <t>サン</t>
    </rPh>
    <rPh sb="18" eb="19">
      <t>ナミ</t>
    </rPh>
    <rPh sb="19" eb="20">
      <t>カワ</t>
    </rPh>
    <rPh sb="20" eb="21">
      <t>タイ</t>
    </rPh>
    <rPh sb="21" eb="23">
      <t>ソウトウ</t>
    </rPh>
    <phoneticPr fontId="1"/>
  </si>
  <si>
    <r>
      <rPr>
        <sz val="9"/>
        <rFont val="ＭＳ Ｐゴシック"/>
        <family val="3"/>
        <charset val="128"/>
      </rPr>
      <t>表</t>
    </r>
    <r>
      <rPr>
        <sz val="9"/>
        <rFont val="Arial"/>
        <family val="2"/>
      </rPr>
      <t>10</t>
    </r>
    <r>
      <rPr>
        <sz val="9"/>
        <rFont val="ＭＳ Ｐゴシック"/>
        <family val="3"/>
        <charset val="128"/>
      </rPr>
      <t>　広義の三波川変成帯（関東地方）から報告されている</t>
    </r>
    <r>
      <rPr>
        <sz val="9"/>
        <rFont val="Arial"/>
        <family val="2"/>
      </rPr>
      <t>K-Ar</t>
    </r>
    <r>
      <rPr>
        <sz val="9"/>
        <rFont val="ＭＳ Ｐゴシック"/>
        <family val="3"/>
        <charset val="128"/>
      </rPr>
      <t>年代値．</t>
    </r>
    <rPh sb="4" eb="6">
      <t>コウギ</t>
    </rPh>
    <rPh sb="14" eb="16">
      <t>カントウ</t>
    </rPh>
    <phoneticPr fontId="1"/>
  </si>
  <si>
    <r>
      <rPr>
        <sz val="9"/>
        <rFont val="ＭＳ Ｐゴシック"/>
        <family val="3"/>
        <charset val="128"/>
      </rPr>
      <t>表</t>
    </r>
    <r>
      <rPr>
        <sz val="9"/>
        <rFont val="Arial"/>
        <family val="2"/>
      </rPr>
      <t>11</t>
    </r>
    <r>
      <rPr>
        <sz val="9"/>
        <rFont val="ＭＳ Ｐゴシック"/>
        <family val="3"/>
        <charset val="128"/>
      </rPr>
      <t>　秩父帯（弱変成付加体）から報告されている</t>
    </r>
    <r>
      <rPr>
        <sz val="9"/>
        <rFont val="Arial"/>
        <family val="2"/>
      </rPr>
      <t>K-Ar</t>
    </r>
    <r>
      <rPr>
        <sz val="9"/>
        <rFont val="ＭＳ Ｐゴシック"/>
        <family val="3"/>
        <charset val="128"/>
      </rPr>
      <t>年代値．</t>
    </r>
    <rPh sb="4" eb="6">
      <t>チチブ</t>
    </rPh>
    <rPh sb="8" eb="9">
      <t>ジャク</t>
    </rPh>
    <rPh sb="9" eb="11">
      <t>ヘンセイ</t>
    </rPh>
    <rPh sb="11" eb="13">
      <t>フカ</t>
    </rPh>
    <rPh sb="13" eb="14">
      <t>タイ</t>
    </rPh>
    <phoneticPr fontId="1"/>
  </si>
  <si>
    <t>表13　四万十帯（弱変成付加体）から報告されているK-Ar年代値．</t>
    <rPh sb="0" eb="1">
      <t>ヒョウ</t>
    </rPh>
    <rPh sb="4" eb="7">
      <t>シマント</t>
    </rPh>
    <rPh sb="7" eb="8">
      <t>タイ</t>
    </rPh>
    <rPh sb="9" eb="10">
      <t>ジャク</t>
    </rPh>
    <rPh sb="10" eb="12">
      <t>ヘンセイ</t>
    </rPh>
    <rPh sb="12" eb="14">
      <t>フカ</t>
    </rPh>
    <rPh sb="14" eb="15">
      <t>タイ</t>
    </rPh>
    <rPh sb="18" eb="20">
      <t>ホウコク</t>
    </rPh>
    <rPh sb="29" eb="31">
      <t>ネンダイ</t>
    </rPh>
    <rPh sb="31" eb="32">
      <t>チ</t>
    </rPh>
    <phoneticPr fontId="1"/>
  </si>
  <si>
    <r>
      <rPr>
        <sz val="9"/>
        <rFont val="ＭＳ Ｐゴシック"/>
        <family val="3"/>
        <charset val="128"/>
      </rPr>
      <t>表</t>
    </r>
    <r>
      <rPr>
        <sz val="9"/>
        <rFont val="Arial"/>
        <family val="2"/>
      </rPr>
      <t>12</t>
    </r>
    <r>
      <rPr>
        <sz val="9"/>
        <rFont val="ＭＳ Ｐゴシック"/>
        <family val="3"/>
        <charset val="128"/>
      </rPr>
      <t>　黒瀬川帯（四国地方および九州地方）の高圧変成岩類から報告されている</t>
    </r>
    <r>
      <rPr>
        <sz val="9"/>
        <rFont val="Arial"/>
        <family val="2"/>
      </rPr>
      <t>K-Ar</t>
    </r>
    <r>
      <rPr>
        <sz val="9"/>
        <rFont val="ＭＳ Ｐゴシック"/>
        <family val="3"/>
        <charset val="128"/>
      </rPr>
      <t>および</t>
    </r>
    <r>
      <rPr>
        <sz val="9"/>
        <rFont val="Arial"/>
        <family val="2"/>
      </rPr>
      <t>Ar/Ar</t>
    </r>
    <r>
      <rPr>
        <sz val="9"/>
        <rFont val="ＭＳ Ｐゴシック"/>
        <family val="3"/>
        <charset val="128"/>
      </rPr>
      <t>年代値．</t>
    </r>
    <rPh sb="4" eb="6">
      <t>クロセ</t>
    </rPh>
    <rPh sb="6" eb="7">
      <t>カワ</t>
    </rPh>
    <rPh sb="7" eb="8">
      <t>タイ</t>
    </rPh>
    <rPh sb="9" eb="11">
      <t>シコク</t>
    </rPh>
    <rPh sb="11" eb="13">
      <t>チホウ</t>
    </rPh>
    <rPh sb="16" eb="18">
      <t>キュウシュウ</t>
    </rPh>
    <rPh sb="18" eb="20">
      <t>チホウ</t>
    </rPh>
    <rPh sb="22" eb="24">
      <t>コウアツ</t>
    </rPh>
    <rPh sb="24" eb="27">
      <t>ヘンセイガン</t>
    </rPh>
    <rPh sb="27" eb="28">
      <t>ルイ</t>
    </rPh>
    <phoneticPr fontId="1"/>
  </si>
  <si>
    <t>phengite</t>
    <phoneticPr fontId="1"/>
  </si>
  <si>
    <t>amphibolite</t>
    <phoneticPr fontId="1"/>
  </si>
  <si>
    <t>Mitsuishi</t>
    <phoneticPr fontId="1"/>
  </si>
  <si>
    <t>hornblende</t>
    <phoneticPr fontId="1"/>
  </si>
  <si>
    <t>Imaizumi and Ueda (1981)</t>
    <phoneticPr fontId="1"/>
  </si>
  <si>
    <t>52091001</t>
    <phoneticPr fontId="1"/>
  </si>
  <si>
    <t>－</t>
    <phoneticPr fontId="1"/>
  </si>
  <si>
    <t>50081119</t>
    <phoneticPr fontId="1"/>
  </si>
  <si>
    <t>52082401</t>
    <phoneticPr fontId="1"/>
  </si>
  <si>
    <t>50082102</t>
    <phoneticPr fontId="1"/>
  </si>
  <si>
    <t>52081802</t>
    <phoneticPr fontId="1"/>
  </si>
  <si>
    <t>mafic schist</t>
    <phoneticPr fontId="1"/>
  </si>
  <si>
    <t>52082802</t>
    <phoneticPr fontId="1"/>
  </si>
  <si>
    <t>Nakagawa and Nakano (1987)</t>
    <phoneticPr fontId="1"/>
  </si>
  <si>
    <t>Mitsuishi River</t>
    <phoneticPr fontId="1"/>
  </si>
  <si>
    <t>Shibakusa and Itaya (1992)</t>
    <phoneticPr fontId="1"/>
  </si>
  <si>
    <t>8781701</t>
    <phoneticPr fontId="1"/>
  </si>
  <si>
    <t>Horokanai-Kamietanbetsu</t>
    <phoneticPr fontId="1"/>
  </si>
  <si>
    <t>8781705</t>
    <phoneticPr fontId="1"/>
  </si>
  <si>
    <t>6782121</t>
    <phoneticPr fontId="1"/>
  </si>
  <si>
    <t>3</t>
    <phoneticPr fontId="1"/>
  </si>
  <si>
    <t>5</t>
    <phoneticPr fontId="1"/>
  </si>
  <si>
    <t>Kamuikotan gorge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</si>
  <si>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</si>
  <si>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</si>
  <si>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</si>
  <si>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</si>
  <si>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</si>
  <si>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12</t>
    <phoneticPr fontId="1"/>
  </si>
  <si>
    <t>Niniu</t>
    <phoneticPr fontId="1"/>
  </si>
  <si>
    <t>13</t>
    <phoneticPr fontId="1"/>
  </si>
  <si>
    <t>16</t>
    <phoneticPr fontId="1"/>
  </si>
  <si>
    <t>11</t>
    <phoneticPr fontId="1"/>
  </si>
  <si>
    <t>14</t>
    <phoneticPr fontId="1"/>
  </si>
  <si>
    <t>Shizunai</t>
    <phoneticPr fontId="1"/>
  </si>
  <si>
    <t>15</t>
    <phoneticPr fontId="1"/>
  </si>
  <si>
    <t>2</t>
    <phoneticPr fontId="1"/>
  </si>
  <si>
    <t>17</t>
    <phoneticPr fontId="1"/>
  </si>
  <si>
    <t>MG5-09</t>
    <phoneticPr fontId="1"/>
  </si>
  <si>
    <t>Kamuiyama greenstone unit</t>
  </si>
  <si>
    <t>OW1-02</t>
    <phoneticPr fontId="1"/>
  </si>
  <si>
    <t>ORW-01</t>
    <phoneticPr fontId="1"/>
  </si>
  <si>
    <t>biotite</t>
    <phoneticPr fontId="1"/>
  </si>
  <si>
    <t>meta hyaloclastite</t>
    <phoneticPr fontId="1"/>
  </si>
  <si>
    <t>Orochon serpentinite melange unit</t>
  </si>
  <si>
    <t>ORW-02</t>
    <phoneticPr fontId="1"/>
  </si>
  <si>
    <t>WPI-01</t>
    <phoneticPr fontId="1"/>
  </si>
  <si>
    <t>AP-02</t>
    <phoneticPr fontId="1"/>
  </si>
  <si>
    <t>Orowen serpentinite melange unit</t>
  </si>
  <si>
    <t>91100906a</t>
    <phoneticPr fontId="1"/>
  </si>
  <si>
    <t>IW6</t>
    <phoneticPr fontId="1"/>
  </si>
  <si>
    <t>91100902d</t>
    <phoneticPr fontId="1"/>
  </si>
  <si>
    <t>ME1</t>
    <phoneticPr fontId="1"/>
  </si>
  <si>
    <t>Pankehoronai pelitic schist unit</t>
  </si>
  <si>
    <t>IU4</t>
    <phoneticPr fontId="1"/>
  </si>
  <si>
    <t>IU21</t>
    <phoneticPr fontId="1"/>
  </si>
  <si>
    <t>ME22</t>
    <phoneticPr fontId="1"/>
  </si>
  <si>
    <t>ME31a</t>
    <phoneticPr fontId="1"/>
  </si>
  <si>
    <t>PU5</t>
    <phoneticPr fontId="1"/>
  </si>
  <si>
    <t>PU16</t>
    <phoneticPr fontId="1"/>
  </si>
  <si>
    <t>plateau</t>
    <phoneticPr fontId="1"/>
  </si>
  <si>
    <t>PU34</t>
    <phoneticPr fontId="1"/>
  </si>
  <si>
    <t>PS13</t>
    <phoneticPr fontId="1"/>
  </si>
  <si>
    <t>PS34</t>
    <phoneticPr fontId="1"/>
  </si>
  <si>
    <t>LO17</t>
    <phoneticPr fontId="1"/>
  </si>
  <si>
    <t>PU45</t>
    <phoneticPr fontId="1"/>
  </si>
  <si>
    <t>PU54</t>
    <phoneticPr fontId="1"/>
  </si>
  <si>
    <t>PU63</t>
    <phoneticPr fontId="1"/>
  </si>
  <si>
    <t>PU68</t>
    <phoneticPr fontId="1"/>
  </si>
  <si>
    <t>Kawano and Ueda (1965)</t>
    <phoneticPr fontId="1"/>
  </si>
  <si>
    <t>S-159</t>
    <phoneticPr fontId="1"/>
  </si>
  <si>
    <t>Yamagami</t>
    <phoneticPr fontId="1"/>
  </si>
  <si>
    <t>YM-1</t>
    <phoneticPr fontId="1"/>
  </si>
  <si>
    <t>YM-2</t>
    <phoneticPr fontId="1"/>
  </si>
  <si>
    <t>YM-3</t>
    <phoneticPr fontId="1"/>
  </si>
  <si>
    <t>total gas</t>
    <phoneticPr fontId="1"/>
  </si>
  <si>
    <t>20050610L6-1</t>
    <phoneticPr fontId="1"/>
  </si>
  <si>
    <t>Tateishi Schists, Nedamo</t>
    <phoneticPr fontId="1"/>
  </si>
  <si>
    <t>20050610L6-2</t>
    <phoneticPr fontId="1"/>
  </si>
  <si>
    <t>20050610L6-3</t>
    <phoneticPr fontId="1"/>
  </si>
  <si>
    <t>20050510-1</t>
    <phoneticPr fontId="1"/>
  </si>
  <si>
    <t>20050510-2</t>
    <phoneticPr fontId="1"/>
  </si>
  <si>
    <t>20050510-3</t>
    <phoneticPr fontId="1"/>
  </si>
  <si>
    <t>a</t>
    <phoneticPr fontId="1"/>
  </si>
  <si>
    <t>b</t>
    <phoneticPr fontId="1"/>
  </si>
  <si>
    <t>c</t>
    <phoneticPr fontId="1"/>
  </si>
  <si>
    <r>
      <t xml:space="preserve">Kanisawa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(1992)</t>
    </r>
    <phoneticPr fontId="1"/>
  </si>
  <si>
    <r>
      <t xml:space="preserve">Kawamura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(2007)</t>
    </r>
    <phoneticPr fontId="1"/>
  </si>
  <si>
    <r>
      <t xml:space="preserve">Uchino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(2008)</t>
    </r>
    <phoneticPr fontId="1"/>
  </si>
  <si>
    <r>
      <t xml:space="preserve">Bikerman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(1971)</t>
    </r>
    <phoneticPr fontId="1"/>
  </si>
  <si>
    <t>garnet amphibolite</t>
    <phoneticPr fontId="1"/>
  </si>
  <si>
    <r>
      <t xml:space="preserve">Ota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(1993)</t>
    </r>
    <phoneticPr fontId="1"/>
  </si>
  <si>
    <r>
      <t xml:space="preserve">Iwasaki </t>
    </r>
    <r>
      <rPr>
        <b/>
        <i/>
        <sz val="9"/>
        <rFont val="Arial"/>
        <family val="2"/>
      </rPr>
      <t>et al</t>
    </r>
    <r>
      <rPr>
        <b/>
        <sz val="9"/>
        <rFont val="Arial"/>
        <family val="2"/>
      </rPr>
      <t>. (1995)</t>
    </r>
    <phoneticPr fontId="1"/>
  </si>
  <si>
    <t>Matsugadaira</t>
    <phoneticPr fontId="1"/>
  </si>
  <si>
    <t>gernet amphibolite</t>
    <phoneticPr fontId="1"/>
  </si>
  <si>
    <t>garnet-quartz-muscovite schist</t>
    <phoneticPr fontId="1"/>
  </si>
  <si>
    <t>garnet-bearing pelitic schist pebble</t>
    <phoneticPr fontId="1"/>
  </si>
  <si>
    <t>quartz schist</t>
    <phoneticPr fontId="1"/>
  </si>
  <si>
    <t>Numaushi schists, Horokanai</t>
    <phoneticPr fontId="1"/>
  </si>
  <si>
    <t>Takadomari schists, Horokanai</t>
    <phoneticPr fontId="1"/>
  </si>
  <si>
    <t>Tectonic blocks, Horokanai</t>
    <phoneticPr fontId="1"/>
  </si>
  <si>
    <t>67T82101</t>
    <phoneticPr fontId="1"/>
  </si>
  <si>
    <t>zone II</t>
    <phoneticPr fontId="1"/>
  </si>
  <si>
    <t>zone II</t>
    <phoneticPr fontId="1"/>
  </si>
  <si>
    <t>zone III</t>
    <phoneticPr fontId="1"/>
  </si>
  <si>
    <t>zone III</t>
    <phoneticPr fontId="1"/>
  </si>
  <si>
    <t>tectnic blocks in serpentinite, Horokanai-Kamietanbetsu</t>
    <phoneticPr fontId="1"/>
  </si>
  <si>
    <t>tectnic blocks in serpentinite, Mitsuishi</t>
    <phoneticPr fontId="1"/>
  </si>
  <si>
    <t>PU20 (200-250)</t>
    <phoneticPr fontId="1"/>
  </si>
  <si>
    <t>PU20 (250-325)</t>
    <phoneticPr fontId="1"/>
  </si>
  <si>
    <t>PU20 (150-200)</t>
    <phoneticPr fontId="1"/>
  </si>
  <si>
    <t>PU26 (150-200)</t>
    <phoneticPr fontId="1"/>
  </si>
  <si>
    <t>PU26 (200-250)</t>
    <phoneticPr fontId="1"/>
  </si>
  <si>
    <t>PU26 (250-325)</t>
    <phoneticPr fontId="1"/>
  </si>
  <si>
    <t>4b (70-95 μm)</t>
    <phoneticPr fontId="1"/>
  </si>
  <si>
    <t>4a (95-161 μm)</t>
    <phoneticPr fontId="1"/>
  </si>
  <si>
    <t>4c (48-70 μm)</t>
    <phoneticPr fontId="1"/>
  </si>
  <si>
    <t>PU16</t>
  </si>
  <si>
    <t>－</t>
    <phoneticPr fontId="1"/>
  </si>
  <si>
    <t>1. 760-920°C; 2. 1000-1200°C</t>
    <phoneticPr fontId="1"/>
  </si>
  <si>
    <t>表14　宮守－早池峰帯の高圧変成岩類（根田茂帯に伴うものも含む）から報告されているK-ArおよびAr/Ar年代値．</t>
    <rPh sb="0" eb="1">
      <t>ヒョウ</t>
    </rPh>
    <rPh sb="4" eb="6">
      <t>ミヤモリ</t>
    </rPh>
    <rPh sb="7" eb="10">
      <t>ハヤチネ</t>
    </rPh>
    <rPh sb="10" eb="11">
      <t>タイ</t>
    </rPh>
    <rPh sb="12" eb="18">
      <t>コウアツヘンセイガンルイ</t>
    </rPh>
    <rPh sb="29" eb="30">
      <t>フク</t>
    </rPh>
    <rPh sb="34" eb="36">
      <t>ホウコク</t>
    </rPh>
    <rPh sb="53" eb="55">
      <t>ネンダイ</t>
    </rPh>
    <rPh sb="55" eb="56">
      <t>チ</t>
    </rPh>
    <phoneticPr fontId="1"/>
  </si>
  <si>
    <t>表15　神居古潭変成帯から報告されているK-ArおよびAr/Ar年代値．</t>
    <rPh sb="0" eb="1">
      <t>ヒョウ</t>
    </rPh>
    <rPh sb="4" eb="8">
      <t>カムイコタン</t>
    </rPh>
    <rPh sb="8" eb="10">
      <t>ヘンセイ</t>
    </rPh>
    <rPh sb="10" eb="11">
      <t>タイ</t>
    </rPh>
    <rPh sb="13" eb="15">
      <t>ホウコク</t>
    </rPh>
    <rPh sb="32" eb="34">
      <t>ネンダイ</t>
    </rPh>
    <rPh sb="34" eb="35">
      <t>チ</t>
    </rPh>
    <phoneticPr fontId="1"/>
  </si>
  <si>
    <r>
      <t>plateau</t>
    </r>
    <r>
      <rPr>
        <vertAlign val="superscript"/>
        <sz val="9"/>
        <rFont val="Arial"/>
        <family val="2"/>
      </rPr>
      <t>1</t>
    </r>
    <phoneticPr fontId="1"/>
  </si>
  <si>
    <r>
      <t>plateau</t>
    </r>
    <r>
      <rPr>
        <vertAlign val="superscript"/>
        <sz val="9"/>
        <rFont val="Arial"/>
        <family val="2"/>
      </rPr>
      <t>2</t>
    </r>
    <phoneticPr fontId="1"/>
  </si>
  <si>
    <r>
      <t>K17</t>
    </r>
    <r>
      <rPr>
        <b/>
        <sz val="9"/>
        <color indexed="10"/>
        <rFont val="ＭＳ Ｐゴシック"/>
        <family val="3"/>
        <charset val="128"/>
      </rPr>
      <t/>
    </r>
    <phoneticPr fontId="1"/>
  </si>
  <si>
    <r>
      <t>K125</t>
    </r>
    <r>
      <rPr>
        <b/>
        <sz val="9"/>
        <color indexed="10"/>
        <rFont val="ＭＳ Ｐゴシック"/>
        <family val="3"/>
        <charset val="128"/>
      </rPr>
      <t/>
    </r>
    <phoneticPr fontId="1"/>
  </si>
  <si>
    <r>
      <t>K149</t>
    </r>
    <r>
      <rPr>
        <b/>
        <sz val="9"/>
        <color indexed="10"/>
        <rFont val="ＭＳ Ｐゴシック"/>
        <family val="3"/>
        <charset val="128"/>
      </rPr>
      <t/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</si>
</sst>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00"/>
    <numFmt numFmtId="178" formatCode="0_ "/>
    <numFmt numFmtId="179" formatCode="0.00_ "/>
  </numFmts>
  <fonts count="32">
    <font>
      <sz val="9"/>
      <name val="Osaka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b/>
      <sz val="9"/>
      <name val="Arial"/>
      <family val="2"/>
    </font>
    <font>
      <sz val="9"/>
      <name val="Arial"/>
      <family val="2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Times"/>
      <family val="1"/>
    </font>
    <font>
      <b/>
      <sz val="9"/>
      <name val="Arial"/>
      <family val="2"/>
    </font>
    <font>
      <b/>
      <sz val="7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7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ＭＳ ゴシック"/>
      <family val="3"/>
      <charset val="128"/>
    </font>
    <font>
      <b/>
      <sz val="8"/>
      <color rgb="FF00B0F0"/>
      <name val="ＭＳ Ｐゴシック"/>
      <family val="3"/>
      <charset val="128"/>
    </font>
    <font>
      <b/>
      <sz val="7"/>
      <color rgb="FF00B0F0"/>
      <name val="ＭＳ Ｐゴシック"/>
      <family val="3"/>
      <charset val="128"/>
    </font>
    <font>
      <b/>
      <sz val="7"/>
      <color rgb="FF00B0F0"/>
      <name val="Arial"/>
      <family val="2"/>
    </font>
    <font>
      <sz val="9"/>
      <color rgb="FFFF0000"/>
      <name val="Arial"/>
      <family val="2"/>
    </font>
    <font>
      <sz val="9"/>
      <color rgb="FFFF0000"/>
      <name val="ＭＳ Ｐゴシック"/>
      <family val="3"/>
      <charset val="128"/>
    </font>
    <font>
      <sz val="9"/>
      <color rgb="FF7030A0"/>
      <name val="Arial"/>
      <family val="2"/>
    </font>
    <font>
      <b/>
      <sz val="9"/>
      <color indexed="10"/>
      <name val="ＭＳ Ｐゴシック"/>
      <family val="3"/>
      <charset val="128"/>
    </font>
    <font>
      <sz val="9"/>
      <color theme="1"/>
      <name val="Arial"/>
      <family val="2"/>
    </font>
    <font>
      <b/>
      <sz val="9"/>
      <color theme="1"/>
      <name val="ＭＳ Ｐゴシック"/>
      <family val="3"/>
      <charset val="128"/>
    </font>
    <font>
      <u/>
      <sz val="9"/>
      <color theme="10"/>
      <name val="Osaka"/>
      <family val="3"/>
      <charset val="128"/>
    </font>
    <font>
      <u/>
      <sz val="9"/>
      <color theme="11"/>
      <name val="Osaka"/>
      <family val="3"/>
      <charset val="128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sz val="9"/>
      <color rgb="FF0000FF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9">
    <xf numFmtId="0" fontId="0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16">
    <xf numFmtId="0" fontId="0" fillId="0" borderId="0" xfId="0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2" fontId="4" fillId="0" borderId="0" xfId="0" applyNumberFormat="1" applyFont="1"/>
    <xf numFmtId="0" fontId="4" fillId="0" borderId="0" xfId="0" applyFont="1" applyAlignment="1">
      <alignment horizontal="left" indent="2"/>
    </xf>
    <xf numFmtId="0" fontId="6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Fill="1"/>
    <xf numFmtId="0" fontId="4" fillId="0" borderId="0" xfId="0" applyFont="1" applyFill="1"/>
    <xf numFmtId="177" fontId="4" fillId="0" borderId="0" xfId="0" applyNumberFormat="1" applyFont="1"/>
    <xf numFmtId="0" fontId="7" fillId="0" borderId="0" xfId="0" applyFont="1"/>
    <xf numFmtId="176" fontId="3" fillId="0" borderId="0" xfId="0" applyNumberFormat="1" applyFont="1"/>
    <xf numFmtId="0" fontId="4" fillId="0" borderId="0" xfId="0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Fill="1"/>
    <xf numFmtId="176" fontId="3" fillId="0" borderId="0" xfId="0" applyNumberFormat="1" applyFont="1" applyFill="1"/>
    <xf numFmtId="49" fontId="3" fillId="0" borderId="0" xfId="0" applyNumberFormat="1" applyFont="1" applyAlignment="1">
      <alignment horizontal="left"/>
    </xf>
    <xf numFmtId="49" fontId="3" fillId="0" borderId="0" xfId="0" applyNumberFormat="1" applyFont="1"/>
    <xf numFmtId="49" fontId="3" fillId="0" borderId="0" xfId="0" applyNumberFormat="1" applyFont="1" applyAlignment="1"/>
    <xf numFmtId="1" fontId="3" fillId="0" borderId="0" xfId="0" applyNumberFormat="1" applyFont="1"/>
    <xf numFmtId="0" fontId="4" fillId="0" borderId="0" xfId="0" applyFont="1" applyAlignment="1">
      <alignment horizontal="left"/>
    </xf>
    <xf numFmtId="1" fontId="4" fillId="0" borderId="0" xfId="0" applyNumberFormat="1" applyFont="1"/>
    <xf numFmtId="0" fontId="3" fillId="0" borderId="0" xfId="0" applyFont="1" applyAlignment="1">
      <alignment horizontal="right"/>
    </xf>
    <xf numFmtId="49" fontId="4" fillId="0" borderId="0" xfId="0" applyNumberFormat="1" applyFont="1" applyAlignment="1"/>
    <xf numFmtId="49" fontId="4" fillId="0" borderId="0" xfId="0" applyNumberFormat="1" applyFont="1" applyAlignment="1">
      <alignment horizontal="left"/>
    </xf>
    <xf numFmtId="49" fontId="4" fillId="0" borderId="0" xfId="0" applyNumberFormat="1" applyFont="1"/>
    <xf numFmtId="176" fontId="8" fillId="0" borderId="0" xfId="0" applyNumberFormat="1" applyFont="1"/>
    <xf numFmtId="0" fontId="8" fillId="0" borderId="0" xfId="0" applyFont="1"/>
    <xf numFmtId="0" fontId="4" fillId="0" borderId="0" xfId="0" applyFont="1" applyFill="1" applyAlignment="1">
      <alignment horizontal="left"/>
    </xf>
    <xf numFmtId="0" fontId="8" fillId="0" borderId="0" xfId="0" applyFont="1" applyFill="1"/>
    <xf numFmtId="0" fontId="1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7" fillId="0" borderId="0" xfId="0" applyFont="1"/>
    <xf numFmtId="0" fontId="9" fillId="0" borderId="0" xfId="0" applyFont="1"/>
    <xf numFmtId="0" fontId="17" fillId="0" borderId="0" xfId="0" applyFont="1" applyAlignment="1"/>
    <xf numFmtId="0" fontId="18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/>
    <xf numFmtId="176" fontId="3" fillId="0" borderId="0" xfId="0" applyNumberFormat="1" applyFont="1" applyAlignment="1">
      <alignment horizontal="right"/>
    </xf>
    <xf numFmtId="1" fontId="3" fillId="0" borderId="0" xfId="0" applyNumberFormat="1" applyFont="1" applyFill="1"/>
    <xf numFmtId="0" fontId="6" fillId="0" borderId="0" xfId="0" applyFont="1" applyFill="1" applyAlignment="1">
      <alignment horizontal="right"/>
    </xf>
    <xf numFmtId="177" fontId="4" fillId="0" borderId="0" xfId="0" applyNumberFormat="1" applyFont="1" applyFill="1"/>
    <xf numFmtId="2" fontId="4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0" fontId="5" fillId="0" borderId="0" xfId="0" applyFont="1" applyFill="1"/>
    <xf numFmtId="49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176" fontId="4" fillId="0" borderId="0" xfId="0" applyNumberFormat="1" applyFont="1"/>
    <xf numFmtId="176" fontId="3" fillId="0" borderId="0" xfId="0" applyNumberFormat="1" applyFont="1" applyAlignment="1">
      <alignment horizontal="center"/>
    </xf>
    <xf numFmtId="2" fontId="4" fillId="0" borderId="2" xfId="0" applyNumberFormat="1" applyFont="1" applyBorder="1"/>
    <xf numFmtId="176" fontId="3" fillId="0" borderId="2" xfId="0" applyNumberFormat="1" applyFont="1" applyBorder="1"/>
    <xf numFmtId="176" fontId="4" fillId="0" borderId="2" xfId="0" applyNumberFormat="1" applyFont="1" applyBorder="1" applyAlignment="1">
      <alignment horizontal="center"/>
    </xf>
    <xf numFmtId="0" fontId="4" fillId="0" borderId="2" xfId="0" applyFont="1" applyFill="1" applyBorder="1"/>
    <xf numFmtId="49" fontId="4" fillId="0" borderId="2" xfId="0" applyNumberFormat="1" applyFont="1" applyFill="1" applyBorder="1" applyAlignment="1">
      <alignment horizontal="left"/>
    </xf>
    <xf numFmtId="2" fontId="4" fillId="0" borderId="2" xfId="0" applyNumberFormat="1" applyFont="1" applyFill="1" applyBorder="1"/>
    <xf numFmtId="0" fontId="3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8" fillId="0" borderId="2" xfId="0" applyFont="1" applyBorder="1"/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179" fontId="4" fillId="0" borderId="0" xfId="0" applyNumberFormat="1" applyFont="1"/>
    <xf numFmtId="176" fontId="21" fillId="0" borderId="0" xfId="0" applyNumberFormat="1" applyFont="1"/>
    <xf numFmtId="0" fontId="21" fillId="0" borderId="2" xfId="0" applyFont="1" applyBorder="1"/>
    <xf numFmtId="2" fontId="23" fillId="0" borderId="0" xfId="0" applyNumberFormat="1" applyFont="1"/>
    <xf numFmtId="49" fontId="24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/>
    <xf numFmtId="178" fontId="2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7" fillId="0" borderId="0" xfId="0" applyFont="1" applyFill="1"/>
    <xf numFmtId="0" fontId="28" fillId="0" borderId="0" xfId="0" applyFont="1"/>
    <xf numFmtId="0" fontId="28" fillId="0" borderId="0" xfId="0" applyFont="1" applyFill="1"/>
    <xf numFmtId="0" fontId="29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49" fontId="30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 vertical="center"/>
    </xf>
    <xf numFmtId="2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78" fontId="3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center" vertical="center"/>
    </xf>
  </cellXfs>
  <cellStyles count="2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9"/>
  <sheetViews>
    <sheetView tabSelected="1" workbookViewId="0">
      <selection activeCell="B1" sqref="B1"/>
    </sheetView>
  </sheetViews>
  <sheetFormatPr defaultColWidth="10.83203125" defaultRowHeight="12"/>
  <cols>
    <col min="1" max="1" width="3.83203125" style="1" customWidth="1"/>
    <col min="2" max="2" width="18.83203125" style="1" customWidth="1"/>
    <col min="3" max="4" width="14.83203125" style="1" customWidth="1"/>
    <col min="5" max="6" width="6.83203125" style="1" customWidth="1"/>
    <col min="7" max="7" width="7.83203125" style="1" customWidth="1"/>
    <col min="8" max="8" width="6.83203125" style="48" customWidth="1"/>
    <col min="9" max="9" width="16.83203125" style="1" customWidth="1"/>
    <col min="10" max="10" width="10.83203125" style="1" customWidth="1"/>
    <col min="11" max="11" width="8.83203125" style="1" customWidth="1"/>
    <col min="12" max="16384" width="10.83203125" style="1"/>
  </cols>
  <sheetData>
    <row r="2" spans="1:11" ht="19.5" customHeight="1">
      <c r="A2" s="83" t="s">
        <v>1081</v>
      </c>
    </row>
    <row r="3" spans="1:11">
      <c r="A3" s="56" t="s">
        <v>500</v>
      </c>
      <c r="B3" s="55" t="s">
        <v>1053</v>
      </c>
      <c r="C3" s="65" t="s">
        <v>498</v>
      </c>
      <c r="D3" s="65" t="s">
        <v>615</v>
      </c>
      <c r="E3" s="55" t="s">
        <v>1054</v>
      </c>
      <c r="F3" s="55" t="s">
        <v>1056</v>
      </c>
      <c r="G3" s="56" t="s">
        <v>1057</v>
      </c>
      <c r="H3" s="55" t="s">
        <v>1056</v>
      </c>
      <c r="I3" s="55" t="s">
        <v>23</v>
      </c>
      <c r="J3" s="55" t="s">
        <v>499</v>
      </c>
      <c r="K3" s="55" t="s">
        <v>501</v>
      </c>
    </row>
    <row r="4" spans="1:11">
      <c r="A4" s="57"/>
      <c r="B4" s="58"/>
      <c r="C4" s="59"/>
      <c r="D4" s="59"/>
      <c r="E4" s="60" t="s">
        <v>1055</v>
      </c>
      <c r="F4" s="60" t="s">
        <v>1060</v>
      </c>
      <c r="G4" s="61" t="s">
        <v>1058</v>
      </c>
      <c r="H4" s="60" t="s">
        <v>1059</v>
      </c>
      <c r="I4" s="59"/>
      <c r="J4" s="58"/>
      <c r="K4" s="62"/>
    </row>
    <row r="5" spans="1:11">
      <c r="A5" s="3" t="s">
        <v>85</v>
      </c>
    </row>
    <row r="6" spans="1:11">
      <c r="B6" s="21" t="s">
        <v>679</v>
      </c>
      <c r="C6" s="1" t="s">
        <v>638</v>
      </c>
      <c r="D6" s="1" t="s">
        <v>682</v>
      </c>
      <c r="E6" s="4">
        <f>5.39*0.83016</f>
        <v>4.4745623999999999</v>
      </c>
      <c r="F6" s="32" t="s">
        <v>806</v>
      </c>
      <c r="G6" s="3">
        <v>315</v>
      </c>
      <c r="H6" s="48">
        <v>16</v>
      </c>
      <c r="I6" s="1" t="s">
        <v>86</v>
      </c>
      <c r="J6" s="1" t="s">
        <v>8</v>
      </c>
      <c r="K6" s="6"/>
    </row>
    <row r="7" spans="1:11">
      <c r="B7" s="21"/>
      <c r="E7" s="4"/>
      <c r="F7" s="32"/>
      <c r="G7" s="3"/>
      <c r="K7" s="6"/>
    </row>
    <row r="8" spans="1:11">
      <c r="A8" s="3" t="s">
        <v>94</v>
      </c>
    </row>
    <row r="9" spans="1:11">
      <c r="B9" s="1" t="s">
        <v>819</v>
      </c>
      <c r="C9" s="1" t="s">
        <v>638</v>
      </c>
      <c r="D9" s="1" t="s">
        <v>6</v>
      </c>
      <c r="E9" s="4">
        <f>8.8*0.83016</f>
        <v>7.3054080000000008</v>
      </c>
      <c r="F9" s="32" t="s">
        <v>806</v>
      </c>
      <c r="G9" s="3">
        <v>311</v>
      </c>
      <c r="H9" s="48">
        <v>10</v>
      </c>
      <c r="I9" s="1" t="s">
        <v>95</v>
      </c>
      <c r="J9" s="1" t="s">
        <v>7</v>
      </c>
    </row>
    <row r="10" spans="1:11">
      <c r="E10" s="4"/>
      <c r="F10" s="32"/>
      <c r="G10" s="3"/>
    </row>
    <row r="11" spans="1:11">
      <c r="A11" s="8" t="s">
        <v>1071</v>
      </c>
      <c r="B11" s="9"/>
      <c r="C11" s="9"/>
      <c r="D11" s="9"/>
      <c r="E11" s="42"/>
      <c r="F11" s="42"/>
      <c r="G11" s="9"/>
      <c r="H11" s="50"/>
      <c r="I11" s="9"/>
    </row>
    <row r="12" spans="1:11">
      <c r="A12" s="9"/>
      <c r="B12" s="29" t="s">
        <v>789</v>
      </c>
      <c r="C12" s="9" t="s">
        <v>605</v>
      </c>
      <c r="D12" s="9" t="s">
        <v>4</v>
      </c>
      <c r="E12" s="42">
        <f>(0.229+0.23)/2</f>
        <v>0.22950000000000001</v>
      </c>
      <c r="F12" s="41" t="s">
        <v>806</v>
      </c>
      <c r="G12" s="8">
        <v>457</v>
      </c>
      <c r="H12" s="50">
        <v>22</v>
      </c>
      <c r="I12" s="9" t="s">
        <v>792</v>
      </c>
    </row>
    <row r="13" spans="1:11">
      <c r="A13" s="9"/>
      <c r="B13" s="9" t="s">
        <v>790</v>
      </c>
      <c r="C13" s="9" t="s">
        <v>605</v>
      </c>
      <c r="D13" s="9" t="s">
        <v>4</v>
      </c>
      <c r="E13" s="42">
        <f>(0.137+0.143)/2</f>
        <v>0.14000000000000001</v>
      </c>
      <c r="F13" s="41" t="s">
        <v>806</v>
      </c>
      <c r="G13" s="8">
        <v>480</v>
      </c>
      <c r="H13" s="50">
        <v>22</v>
      </c>
      <c r="I13" s="9" t="s">
        <v>793</v>
      </c>
    </row>
    <row r="14" spans="1:11">
      <c r="A14" s="9"/>
      <c r="B14" s="9" t="s">
        <v>791</v>
      </c>
      <c r="C14" s="9" t="s">
        <v>605</v>
      </c>
      <c r="D14" s="9" t="s">
        <v>4</v>
      </c>
      <c r="E14" s="42">
        <f>(0.125+0.132)/2</f>
        <v>0.1285</v>
      </c>
      <c r="F14" s="41" t="s">
        <v>806</v>
      </c>
      <c r="G14" s="8">
        <v>457</v>
      </c>
      <c r="H14" s="50">
        <v>65</v>
      </c>
      <c r="I14" s="9" t="s">
        <v>793</v>
      </c>
    </row>
    <row r="15" spans="1:11">
      <c r="E15" s="4"/>
      <c r="F15" s="32"/>
      <c r="G15" s="3"/>
    </row>
    <row r="16" spans="1:11">
      <c r="A16" s="3" t="s">
        <v>997</v>
      </c>
    </row>
    <row r="17" spans="1:10">
      <c r="B17" s="21" t="s">
        <v>837</v>
      </c>
      <c r="C17" s="1" t="s">
        <v>605</v>
      </c>
      <c r="D17" s="1" t="s">
        <v>10</v>
      </c>
      <c r="E17" s="10">
        <f>0.533*0.83016</f>
        <v>0.44247528000000003</v>
      </c>
      <c r="F17" s="32" t="s">
        <v>806</v>
      </c>
      <c r="G17" s="3">
        <v>409</v>
      </c>
      <c r="H17" s="48">
        <v>21</v>
      </c>
      <c r="I17" s="1" t="s">
        <v>684</v>
      </c>
    </row>
    <row r="18" spans="1:10">
      <c r="B18" s="21" t="s">
        <v>838</v>
      </c>
      <c r="C18" s="1" t="s">
        <v>605</v>
      </c>
      <c r="D18" s="1" t="s">
        <v>10</v>
      </c>
      <c r="E18" s="10">
        <f>0.274*0.83016</f>
        <v>0.22746384000000003</v>
      </c>
      <c r="F18" s="32" t="s">
        <v>806</v>
      </c>
      <c r="G18" s="3">
        <v>409</v>
      </c>
      <c r="H18" s="48">
        <v>13</v>
      </c>
      <c r="I18" s="1" t="s">
        <v>685</v>
      </c>
    </row>
    <row r="19" spans="1:10">
      <c r="B19" s="21" t="s">
        <v>1072</v>
      </c>
      <c r="C19" s="1" t="s">
        <v>638</v>
      </c>
      <c r="D19" s="1" t="s">
        <v>6</v>
      </c>
      <c r="E19" s="4">
        <f>4.34*0.83016</f>
        <v>3.6028943999999998</v>
      </c>
      <c r="F19" s="32" t="s">
        <v>806</v>
      </c>
      <c r="G19" s="3">
        <v>329</v>
      </c>
      <c r="H19" s="48">
        <v>10</v>
      </c>
      <c r="I19" s="1" t="s">
        <v>89</v>
      </c>
      <c r="J19" s="1" t="s">
        <v>683</v>
      </c>
    </row>
    <row r="20" spans="1:10">
      <c r="B20" s="21"/>
      <c r="E20" s="4"/>
      <c r="F20" s="32"/>
      <c r="G20" s="3"/>
    </row>
    <row r="21" spans="1:10">
      <c r="A21" s="8" t="s">
        <v>1005</v>
      </c>
      <c r="B21" s="9"/>
      <c r="C21" s="9"/>
      <c r="D21" s="9"/>
      <c r="E21" s="42"/>
      <c r="F21" s="42"/>
      <c r="G21" s="9"/>
      <c r="H21" s="50"/>
      <c r="I21" s="9"/>
    </row>
    <row r="22" spans="1:10">
      <c r="A22" s="9"/>
      <c r="B22" s="29" t="s">
        <v>423</v>
      </c>
      <c r="C22" s="9" t="s">
        <v>605</v>
      </c>
      <c r="D22" s="9" t="s">
        <v>10</v>
      </c>
      <c r="E22" s="42">
        <v>0.19800000000000001</v>
      </c>
      <c r="F22" s="44" t="s">
        <v>806</v>
      </c>
      <c r="G22" s="8">
        <v>415</v>
      </c>
      <c r="H22" s="50">
        <v>15</v>
      </c>
      <c r="I22" s="9" t="s">
        <v>686</v>
      </c>
    </row>
    <row r="24" spans="1:10">
      <c r="A24" s="8" t="s">
        <v>90</v>
      </c>
      <c r="B24" s="9"/>
      <c r="C24" s="9"/>
      <c r="D24" s="9"/>
      <c r="E24" s="9"/>
      <c r="F24" s="9"/>
      <c r="G24" s="9"/>
      <c r="H24" s="50"/>
      <c r="I24" s="9"/>
    </row>
    <row r="25" spans="1:10">
      <c r="A25" s="9"/>
      <c r="B25" s="92" t="s">
        <v>806</v>
      </c>
      <c r="C25" s="9" t="s">
        <v>1061</v>
      </c>
      <c r="D25" s="9" t="s">
        <v>91</v>
      </c>
      <c r="E25" s="9">
        <v>8.08</v>
      </c>
      <c r="F25" s="41" t="s">
        <v>806</v>
      </c>
      <c r="G25" s="8">
        <v>321</v>
      </c>
      <c r="H25" s="50">
        <v>10</v>
      </c>
      <c r="I25" s="9" t="s">
        <v>421</v>
      </c>
    </row>
    <row r="26" spans="1:10">
      <c r="A26" s="9"/>
      <c r="B26" s="92" t="s">
        <v>806</v>
      </c>
      <c r="C26" s="9" t="s">
        <v>93</v>
      </c>
      <c r="D26" s="9" t="s">
        <v>92</v>
      </c>
      <c r="E26" s="42">
        <v>0.157</v>
      </c>
      <c r="F26" s="41" t="s">
        <v>806</v>
      </c>
      <c r="G26" s="8">
        <v>336</v>
      </c>
      <c r="H26" s="50">
        <v>13</v>
      </c>
      <c r="I26" s="9" t="s">
        <v>422</v>
      </c>
    </row>
    <row r="27" spans="1:10">
      <c r="A27" s="9"/>
      <c r="B27" s="92" t="s">
        <v>806</v>
      </c>
      <c r="C27" s="9" t="s">
        <v>605</v>
      </c>
      <c r="D27" s="9" t="s">
        <v>10</v>
      </c>
      <c r="E27" s="42">
        <v>0.21199999999999999</v>
      </c>
      <c r="F27" s="41" t="s">
        <v>806</v>
      </c>
      <c r="G27" s="8">
        <v>370</v>
      </c>
      <c r="H27" s="50">
        <v>12</v>
      </c>
      <c r="I27" s="9" t="s">
        <v>95</v>
      </c>
    </row>
    <row r="28" spans="1:10">
      <c r="A28" s="9"/>
      <c r="B28" s="9"/>
      <c r="C28" s="9"/>
      <c r="D28" s="9"/>
      <c r="E28" s="42"/>
      <c r="F28" s="41"/>
      <c r="G28" s="8"/>
      <c r="H28" s="50"/>
      <c r="I28" s="9"/>
    </row>
    <row r="29" spans="1:10">
      <c r="A29" s="3" t="s">
        <v>998</v>
      </c>
    </row>
    <row r="30" spans="1:10">
      <c r="B30" s="21" t="s">
        <v>371</v>
      </c>
      <c r="C30" s="1" t="s">
        <v>638</v>
      </c>
      <c r="D30" s="1" t="s">
        <v>6</v>
      </c>
      <c r="E30" s="1">
        <v>7.37</v>
      </c>
      <c r="F30" s="32" t="s">
        <v>806</v>
      </c>
      <c r="G30" s="3">
        <v>264</v>
      </c>
      <c r="H30" s="63" t="s">
        <v>806</v>
      </c>
      <c r="I30" s="1" t="s">
        <v>370</v>
      </c>
    </row>
    <row r="31" spans="1:10">
      <c r="B31" s="21" t="s">
        <v>372</v>
      </c>
      <c r="C31" s="1" t="s">
        <v>638</v>
      </c>
      <c r="D31" s="1" t="s">
        <v>6</v>
      </c>
      <c r="E31" s="1">
        <v>6.77</v>
      </c>
      <c r="F31" s="32" t="s">
        <v>806</v>
      </c>
      <c r="G31" s="3">
        <v>274</v>
      </c>
      <c r="H31" s="63" t="s">
        <v>806</v>
      </c>
      <c r="I31" s="1" t="s">
        <v>370</v>
      </c>
    </row>
    <row r="32" spans="1:10">
      <c r="E32" s="35"/>
      <c r="F32" s="35"/>
      <c r="G32" s="35"/>
      <c r="H32" s="64"/>
    </row>
    <row r="33" spans="1:10">
      <c r="A33" s="3" t="s">
        <v>1000</v>
      </c>
    </row>
    <row r="34" spans="1:10">
      <c r="B34" s="29" t="s">
        <v>497</v>
      </c>
      <c r="C34" s="9" t="s">
        <v>639</v>
      </c>
      <c r="D34" s="9" t="s">
        <v>6</v>
      </c>
      <c r="E34" s="43">
        <f>3.97*0.83016</f>
        <v>3.2957352000000002</v>
      </c>
      <c r="F34" s="41" t="s">
        <v>806</v>
      </c>
      <c r="G34" s="16">
        <v>256.89999999999998</v>
      </c>
      <c r="H34" s="51">
        <v>5.4</v>
      </c>
      <c r="I34" s="9" t="s">
        <v>467</v>
      </c>
      <c r="J34" s="9" t="s">
        <v>600</v>
      </c>
    </row>
    <row r="35" spans="1:10">
      <c r="B35" s="29" t="s">
        <v>497</v>
      </c>
      <c r="C35" s="9" t="s">
        <v>639</v>
      </c>
      <c r="D35" s="9" t="s">
        <v>6</v>
      </c>
      <c r="E35" s="43">
        <f>3.97*0.83016</f>
        <v>3.2957352000000002</v>
      </c>
      <c r="F35" s="41" t="s">
        <v>806</v>
      </c>
      <c r="G35" s="16">
        <v>245.5</v>
      </c>
      <c r="H35" s="51">
        <v>5.2</v>
      </c>
      <c r="I35" s="9" t="s">
        <v>467</v>
      </c>
      <c r="J35" s="9" t="s">
        <v>600</v>
      </c>
    </row>
    <row r="36" spans="1:10">
      <c r="B36" s="29"/>
      <c r="C36" s="9"/>
      <c r="D36" s="9"/>
      <c r="E36" s="43"/>
      <c r="F36" s="41"/>
      <c r="G36" s="40"/>
      <c r="H36" s="53"/>
      <c r="I36" s="9"/>
      <c r="J36" s="9"/>
    </row>
    <row r="37" spans="1:10">
      <c r="A37" s="3" t="s">
        <v>444</v>
      </c>
    </row>
    <row r="38" spans="1:10">
      <c r="B38" s="21" t="s">
        <v>597</v>
      </c>
      <c r="C38" s="1" t="s">
        <v>605</v>
      </c>
      <c r="D38" s="1" t="s">
        <v>10</v>
      </c>
      <c r="E38" s="10">
        <f>0.185*0.83016</f>
        <v>0.15357960000000001</v>
      </c>
      <c r="F38" s="32" t="s">
        <v>806</v>
      </c>
      <c r="G38" s="3">
        <v>466</v>
      </c>
      <c r="H38" s="48">
        <v>18</v>
      </c>
      <c r="I38" s="1" t="s">
        <v>596</v>
      </c>
    </row>
    <row r="39" spans="1:10">
      <c r="B39" s="21" t="s">
        <v>597</v>
      </c>
      <c r="C39" s="1" t="s">
        <v>605</v>
      </c>
      <c r="D39" s="1" t="s">
        <v>10</v>
      </c>
      <c r="E39" s="10">
        <f>0.185*0.83016</f>
        <v>0.15357960000000001</v>
      </c>
      <c r="F39" s="32" t="s">
        <v>806</v>
      </c>
      <c r="G39" s="3">
        <v>464</v>
      </c>
      <c r="H39" s="48">
        <v>16</v>
      </c>
      <c r="I39" s="1" t="s">
        <v>596</v>
      </c>
    </row>
    <row r="40" spans="1:10">
      <c r="B40" s="1" t="s">
        <v>598</v>
      </c>
      <c r="C40" s="1" t="s">
        <v>605</v>
      </c>
      <c r="D40" s="1" t="s">
        <v>10</v>
      </c>
      <c r="E40" s="10">
        <f>0.303*0.83016</f>
        <v>0.25153848000000001</v>
      </c>
      <c r="F40" s="32" t="s">
        <v>806</v>
      </c>
      <c r="G40" s="3">
        <v>469</v>
      </c>
      <c r="H40" s="48">
        <v>18</v>
      </c>
      <c r="I40" s="1" t="s">
        <v>596</v>
      </c>
    </row>
    <row r="41" spans="1:10">
      <c r="B41" s="1" t="s">
        <v>599</v>
      </c>
      <c r="C41" s="1" t="s">
        <v>605</v>
      </c>
      <c r="D41" s="1" t="s">
        <v>10</v>
      </c>
      <c r="E41" s="10">
        <f>0.317*0.83016</f>
        <v>0.26316072000000001</v>
      </c>
      <c r="F41" s="32" t="s">
        <v>806</v>
      </c>
      <c r="G41" s="3">
        <v>444</v>
      </c>
      <c r="H41" s="48">
        <v>14</v>
      </c>
      <c r="I41" s="1" t="s">
        <v>596</v>
      </c>
    </row>
    <row r="42" spans="1:10">
      <c r="C42" s="33"/>
    </row>
    <row r="43" spans="1:10">
      <c r="A43" s="3" t="s">
        <v>34</v>
      </c>
      <c r="F43" s="34"/>
    </row>
    <row r="44" spans="1:10">
      <c r="B44" s="21" t="s">
        <v>36</v>
      </c>
      <c r="C44" s="1" t="s">
        <v>638</v>
      </c>
      <c r="D44" s="1" t="s">
        <v>6</v>
      </c>
      <c r="E44" s="4">
        <f>8.57*0.83016</f>
        <v>7.1144712000000006</v>
      </c>
      <c r="F44" s="32" t="s">
        <v>806</v>
      </c>
      <c r="G44" s="3">
        <v>290</v>
      </c>
      <c r="H44" s="48">
        <v>9</v>
      </c>
      <c r="I44" s="1" t="s">
        <v>35</v>
      </c>
      <c r="J44" s="1" t="s">
        <v>48</v>
      </c>
    </row>
    <row r="45" spans="1:10">
      <c r="B45" s="21" t="s">
        <v>36</v>
      </c>
      <c r="C45" s="1" t="s">
        <v>638</v>
      </c>
      <c r="D45" s="1" t="s">
        <v>6</v>
      </c>
      <c r="E45" s="4">
        <f>8.57*0.83016</f>
        <v>7.1144712000000006</v>
      </c>
      <c r="F45" s="32" t="s">
        <v>806</v>
      </c>
      <c r="G45" s="3">
        <v>294</v>
      </c>
      <c r="H45" s="48">
        <v>9</v>
      </c>
      <c r="I45" s="1" t="s">
        <v>35</v>
      </c>
      <c r="J45" s="1" t="s">
        <v>18</v>
      </c>
    </row>
    <row r="46" spans="1:10">
      <c r="B46" s="21" t="s">
        <v>37</v>
      </c>
      <c r="C46" s="1" t="s">
        <v>638</v>
      </c>
      <c r="D46" s="1" t="s">
        <v>6</v>
      </c>
      <c r="E46" s="4">
        <f>9.73*0.83016</f>
        <v>8.0774568000000002</v>
      </c>
      <c r="F46" s="32" t="s">
        <v>806</v>
      </c>
      <c r="G46" s="3">
        <v>281</v>
      </c>
      <c r="H46" s="48">
        <v>9</v>
      </c>
      <c r="I46" s="1" t="s">
        <v>35</v>
      </c>
      <c r="J46" s="1" t="s">
        <v>48</v>
      </c>
    </row>
    <row r="47" spans="1:10">
      <c r="B47" s="21" t="s">
        <v>39</v>
      </c>
      <c r="C47" s="1" t="s">
        <v>638</v>
      </c>
      <c r="D47" s="1" t="s">
        <v>6</v>
      </c>
      <c r="E47" s="4">
        <f>9.17*0.83016</f>
        <v>7.6125672</v>
      </c>
      <c r="F47" s="32" t="s">
        <v>806</v>
      </c>
      <c r="G47" s="3">
        <v>256</v>
      </c>
      <c r="H47" s="48">
        <v>8</v>
      </c>
      <c r="I47" s="1" t="s">
        <v>38</v>
      </c>
      <c r="J47" s="1" t="s">
        <v>48</v>
      </c>
    </row>
    <row r="48" spans="1:10">
      <c r="B48" s="21" t="s">
        <v>39</v>
      </c>
      <c r="C48" s="1" t="s">
        <v>638</v>
      </c>
      <c r="D48" s="1" t="s">
        <v>6</v>
      </c>
      <c r="E48" s="4">
        <f>9.17*0.83016</f>
        <v>7.6125672</v>
      </c>
      <c r="F48" s="32" t="s">
        <v>806</v>
      </c>
      <c r="G48" s="3">
        <v>261</v>
      </c>
      <c r="H48" s="48">
        <v>8</v>
      </c>
      <c r="I48" s="1" t="s">
        <v>38</v>
      </c>
      <c r="J48" s="1" t="s">
        <v>18</v>
      </c>
    </row>
    <row r="49" spans="1:10">
      <c r="B49" s="21" t="s">
        <v>40</v>
      </c>
      <c r="C49" s="1" t="s">
        <v>638</v>
      </c>
      <c r="D49" s="1" t="s">
        <v>6</v>
      </c>
      <c r="E49" s="4">
        <f>8.49*0.83016</f>
        <v>7.0480584000000004</v>
      </c>
      <c r="F49" s="32" t="s">
        <v>806</v>
      </c>
      <c r="G49" s="3">
        <v>272</v>
      </c>
      <c r="H49" s="48">
        <v>8</v>
      </c>
      <c r="I49" s="1" t="s">
        <v>38</v>
      </c>
      <c r="J49" s="1" t="s">
        <v>48</v>
      </c>
    </row>
    <row r="51" spans="1:10">
      <c r="A51" s="3" t="s">
        <v>680</v>
      </c>
    </row>
    <row r="52" spans="1:10">
      <c r="B52" s="21">
        <v>121625</v>
      </c>
      <c r="C52" s="1" t="s">
        <v>638</v>
      </c>
      <c r="D52" s="1" t="s">
        <v>6</v>
      </c>
      <c r="E52" s="4">
        <f>(5.68+5.63)/2</f>
        <v>5.6549999999999994</v>
      </c>
      <c r="F52" s="32" t="s">
        <v>806</v>
      </c>
      <c r="G52" s="3">
        <v>308</v>
      </c>
      <c r="H52" s="48">
        <v>15</v>
      </c>
      <c r="I52" s="1" t="s">
        <v>681</v>
      </c>
    </row>
    <row r="53" spans="1:10">
      <c r="B53" s="21">
        <v>121626</v>
      </c>
      <c r="C53" s="1" t="s">
        <v>638</v>
      </c>
      <c r="D53" s="1" t="s">
        <v>6</v>
      </c>
      <c r="E53" s="4">
        <f>(6.01+5.97)/2</f>
        <v>5.99</v>
      </c>
      <c r="F53" s="32" t="s">
        <v>806</v>
      </c>
      <c r="G53" s="3">
        <v>284</v>
      </c>
      <c r="H53" s="48">
        <v>14</v>
      </c>
      <c r="I53" s="1" t="s">
        <v>681</v>
      </c>
    </row>
    <row r="54" spans="1:10">
      <c r="B54" s="21"/>
      <c r="E54" s="4"/>
      <c r="F54" s="32"/>
      <c r="G54" s="3"/>
    </row>
    <row r="55" spans="1:10">
      <c r="A55" s="3" t="s">
        <v>1003</v>
      </c>
    </row>
    <row r="56" spans="1:10">
      <c r="B56" s="1" t="s">
        <v>614</v>
      </c>
      <c r="C56" s="1" t="s">
        <v>638</v>
      </c>
      <c r="D56" s="1" t="s">
        <v>6</v>
      </c>
      <c r="E56" s="1">
        <v>8.6300000000000008</v>
      </c>
      <c r="F56" s="1">
        <v>0.17</v>
      </c>
      <c r="G56" s="12">
        <v>302.2</v>
      </c>
      <c r="H56" s="52">
        <v>6.3</v>
      </c>
      <c r="I56" s="1" t="s">
        <v>612</v>
      </c>
    </row>
    <row r="57" spans="1:10">
      <c r="B57" s="1" t="s">
        <v>613</v>
      </c>
      <c r="C57" s="1" t="s">
        <v>638</v>
      </c>
      <c r="D57" s="1" t="s">
        <v>6</v>
      </c>
      <c r="E57" s="1">
        <v>8.43</v>
      </c>
      <c r="F57" s="1">
        <v>0.17</v>
      </c>
      <c r="G57" s="12">
        <v>290.2</v>
      </c>
      <c r="H57" s="52">
        <v>6.1</v>
      </c>
      <c r="I57" s="1" t="s">
        <v>612</v>
      </c>
    </row>
    <row r="58" spans="1:10">
      <c r="B58" s="1" t="s">
        <v>382</v>
      </c>
      <c r="C58" s="1" t="s">
        <v>638</v>
      </c>
      <c r="D58" s="1" t="s">
        <v>6</v>
      </c>
      <c r="E58" s="1">
        <v>8.0299999999999994</v>
      </c>
      <c r="F58" s="1">
        <v>0.16</v>
      </c>
      <c r="G58" s="12">
        <v>297.89999999999998</v>
      </c>
      <c r="H58" s="52">
        <v>6.2</v>
      </c>
      <c r="I58" s="1" t="s">
        <v>612</v>
      </c>
    </row>
    <row r="59" spans="1:10">
      <c r="B59" s="1" t="s">
        <v>324</v>
      </c>
      <c r="C59" s="1" t="s">
        <v>638</v>
      </c>
      <c r="D59" s="1" t="s">
        <v>6</v>
      </c>
      <c r="E59" s="1">
        <v>7.67</v>
      </c>
      <c r="F59" s="1">
        <v>0.15</v>
      </c>
      <c r="G59" s="12">
        <v>264.89999999999998</v>
      </c>
      <c r="H59" s="52">
        <v>5.6</v>
      </c>
      <c r="I59" s="1" t="s">
        <v>612</v>
      </c>
    </row>
    <row r="60" spans="1:10">
      <c r="B60" s="1" t="s">
        <v>383</v>
      </c>
      <c r="C60" s="1" t="s">
        <v>638</v>
      </c>
      <c r="D60" s="1" t="s">
        <v>6</v>
      </c>
      <c r="E60" s="1">
        <v>8.5500000000000007</v>
      </c>
      <c r="F60" s="1">
        <v>0.17</v>
      </c>
      <c r="G60" s="12">
        <v>305.5</v>
      </c>
      <c r="H60" s="52">
        <v>6.5</v>
      </c>
      <c r="I60" s="1" t="s">
        <v>612</v>
      </c>
    </row>
    <row r="61" spans="1:10">
      <c r="B61" s="1" t="s">
        <v>384</v>
      </c>
      <c r="C61" s="1" t="s">
        <v>638</v>
      </c>
      <c r="D61" s="1" t="s">
        <v>6</v>
      </c>
      <c r="E61" s="1">
        <v>8.49</v>
      </c>
      <c r="F61" s="1">
        <v>0.17</v>
      </c>
      <c r="G61" s="12">
        <v>297.2</v>
      </c>
      <c r="H61" s="52">
        <v>7.4</v>
      </c>
      <c r="I61" s="1" t="s">
        <v>612</v>
      </c>
    </row>
    <row r="62" spans="1:10">
      <c r="B62" s="1" t="s">
        <v>385</v>
      </c>
      <c r="C62" s="1" t="s">
        <v>638</v>
      </c>
      <c r="D62" s="1" t="s">
        <v>6</v>
      </c>
      <c r="E62" s="1">
        <v>8.3800000000000008</v>
      </c>
      <c r="F62" s="1">
        <v>0.17</v>
      </c>
      <c r="G62" s="12">
        <v>304.3</v>
      </c>
      <c r="H62" s="52">
        <v>6.3</v>
      </c>
      <c r="I62" s="1" t="s">
        <v>612</v>
      </c>
    </row>
    <row r="63" spans="1:10">
      <c r="B63" s="1" t="s">
        <v>386</v>
      </c>
      <c r="C63" s="1" t="s">
        <v>638</v>
      </c>
      <c r="D63" s="1" t="s">
        <v>6</v>
      </c>
      <c r="E63" s="1">
        <v>8.4700000000000006</v>
      </c>
      <c r="F63" s="1">
        <v>0.17</v>
      </c>
      <c r="G63" s="12">
        <v>305</v>
      </c>
      <c r="H63" s="52">
        <v>6.3</v>
      </c>
      <c r="I63" s="1" t="s">
        <v>612</v>
      </c>
    </row>
    <row r="64" spans="1:10">
      <c r="B64" s="1" t="s">
        <v>387</v>
      </c>
      <c r="C64" s="1" t="s">
        <v>638</v>
      </c>
      <c r="D64" s="1" t="s">
        <v>6</v>
      </c>
      <c r="E64" s="1">
        <v>8.2100000000000009</v>
      </c>
      <c r="F64" s="1">
        <v>0.16</v>
      </c>
      <c r="G64" s="12">
        <v>306</v>
      </c>
      <c r="H64" s="52">
        <v>6.4</v>
      </c>
      <c r="I64" s="1" t="s">
        <v>612</v>
      </c>
    </row>
    <row r="65" spans="1:10">
      <c r="B65" s="21"/>
      <c r="E65" s="4"/>
      <c r="F65" s="32"/>
      <c r="G65" s="3"/>
    </row>
    <row r="66" spans="1:10">
      <c r="A66" s="3" t="s">
        <v>823</v>
      </c>
    </row>
    <row r="67" spans="1:10">
      <c r="B67" s="21" t="s">
        <v>470</v>
      </c>
      <c r="C67" s="1" t="s">
        <v>638</v>
      </c>
      <c r="D67" s="1" t="s">
        <v>6</v>
      </c>
      <c r="E67" s="14">
        <v>6.8109999999999999</v>
      </c>
      <c r="F67" s="4">
        <v>0.13600000000000001</v>
      </c>
      <c r="G67" s="12">
        <v>314.7</v>
      </c>
      <c r="H67" s="52">
        <v>6.4</v>
      </c>
      <c r="I67" s="1" t="s">
        <v>467</v>
      </c>
      <c r="J67" s="1" t="s">
        <v>468</v>
      </c>
    </row>
    <row r="68" spans="1:10">
      <c r="B68" s="21" t="s">
        <v>471</v>
      </c>
      <c r="C68" s="1" t="s">
        <v>638</v>
      </c>
      <c r="D68" s="1" t="s">
        <v>6</v>
      </c>
      <c r="E68" s="4">
        <v>6.4420000000000002</v>
      </c>
      <c r="F68" s="4">
        <v>0.129</v>
      </c>
      <c r="G68" s="12">
        <v>311</v>
      </c>
      <c r="H68" s="52">
        <v>6.3</v>
      </c>
      <c r="I68" s="1" t="s">
        <v>467</v>
      </c>
      <c r="J68" s="1" t="s">
        <v>468</v>
      </c>
    </row>
    <row r="69" spans="1:10">
      <c r="B69" s="21" t="s">
        <v>472</v>
      </c>
      <c r="C69" s="1" t="s">
        <v>638</v>
      </c>
      <c r="D69" s="1" t="s">
        <v>6</v>
      </c>
      <c r="E69" s="4">
        <v>8.2040000000000006</v>
      </c>
      <c r="F69" s="4">
        <v>0.16400000000000001</v>
      </c>
      <c r="G69" s="12">
        <v>324.3</v>
      </c>
      <c r="H69" s="52">
        <v>6.6</v>
      </c>
      <c r="I69" s="1" t="s">
        <v>467</v>
      </c>
      <c r="J69" s="1" t="s">
        <v>469</v>
      </c>
    </row>
    <row r="70" spans="1:10">
      <c r="B70" s="21" t="s">
        <v>473</v>
      </c>
      <c r="C70" s="1" t="s">
        <v>638</v>
      </c>
      <c r="D70" s="1" t="s">
        <v>6</v>
      </c>
      <c r="E70" s="14">
        <v>5.5170000000000003</v>
      </c>
      <c r="F70" s="4">
        <v>0.11</v>
      </c>
      <c r="G70" s="12">
        <v>307.7</v>
      </c>
      <c r="H70" s="52">
        <v>6.3</v>
      </c>
      <c r="I70" s="1" t="s">
        <v>467</v>
      </c>
      <c r="J70" s="1" t="s">
        <v>469</v>
      </c>
    </row>
    <row r="71" spans="1:10">
      <c r="B71" s="21" t="s">
        <v>474</v>
      </c>
      <c r="C71" s="1" t="s">
        <v>638</v>
      </c>
      <c r="D71" s="1" t="s">
        <v>6</v>
      </c>
      <c r="E71" s="14">
        <v>8.2110000000000003</v>
      </c>
      <c r="F71" s="4">
        <v>0.16400000000000001</v>
      </c>
      <c r="G71" s="12">
        <v>326.89999999999998</v>
      </c>
      <c r="H71" s="52">
        <v>6.7</v>
      </c>
      <c r="I71" s="1" t="s">
        <v>467</v>
      </c>
      <c r="J71" s="1" t="s">
        <v>469</v>
      </c>
    </row>
    <row r="72" spans="1:10">
      <c r="B72" s="21" t="s">
        <v>475</v>
      </c>
      <c r="C72" s="1" t="s">
        <v>638</v>
      </c>
      <c r="D72" s="1" t="s">
        <v>6</v>
      </c>
      <c r="E72" s="14">
        <v>8.4350000000000005</v>
      </c>
      <c r="F72" s="4">
        <v>0.16900000000000001</v>
      </c>
      <c r="G72" s="12">
        <v>323.60000000000002</v>
      </c>
      <c r="H72" s="52">
        <v>6.6</v>
      </c>
      <c r="I72" s="1" t="s">
        <v>467</v>
      </c>
      <c r="J72" s="1" t="s">
        <v>469</v>
      </c>
    </row>
    <row r="73" spans="1:10">
      <c r="B73" s="21" t="s">
        <v>476</v>
      </c>
      <c r="C73" s="1" t="s">
        <v>638</v>
      </c>
      <c r="D73" s="1" t="s">
        <v>6</v>
      </c>
      <c r="E73" s="14">
        <v>7.47</v>
      </c>
      <c r="F73" s="4">
        <v>0.14899999999999999</v>
      </c>
      <c r="G73" s="12">
        <v>317.60000000000002</v>
      </c>
      <c r="H73" s="52">
        <v>6.5</v>
      </c>
      <c r="I73" s="1" t="s">
        <v>467</v>
      </c>
      <c r="J73" s="1" t="s">
        <v>469</v>
      </c>
    </row>
    <row r="74" spans="1:10">
      <c r="B74" s="21" t="s">
        <v>824</v>
      </c>
      <c r="C74" s="1" t="s">
        <v>638</v>
      </c>
      <c r="D74" s="1" t="s">
        <v>6</v>
      </c>
      <c r="E74" s="14">
        <v>7.819</v>
      </c>
      <c r="F74" s="4">
        <v>0.156</v>
      </c>
      <c r="G74" s="12">
        <v>318.8</v>
      </c>
      <c r="H74" s="52">
        <v>6.5</v>
      </c>
      <c r="I74" s="1" t="s">
        <v>467</v>
      </c>
      <c r="J74" s="1" t="s">
        <v>469</v>
      </c>
    </row>
    <row r="75" spans="1:10">
      <c r="B75" s="1" t="s">
        <v>825</v>
      </c>
      <c r="C75" s="1" t="s">
        <v>638</v>
      </c>
      <c r="D75" s="1" t="s">
        <v>6</v>
      </c>
      <c r="E75" s="14">
        <v>7.4219999999999997</v>
      </c>
      <c r="F75" s="4">
        <v>0.14799999999999999</v>
      </c>
      <c r="G75" s="12">
        <v>282.60000000000002</v>
      </c>
      <c r="H75" s="52">
        <v>5.8</v>
      </c>
      <c r="I75" s="1" t="s">
        <v>467</v>
      </c>
      <c r="J75" s="1" t="s">
        <v>469</v>
      </c>
    </row>
    <row r="76" spans="1:10">
      <c r="B76" s="21" t="s">
        <v>826</v>
      </c>
      <c r="C76" s="1" t="s">
        <v>638</v>
      </c>
      <c r="D76" s="1" t="s">
        <v>6</v>
      </c>
      <c r="E76" s="14">
        <v>6.9459999999999997</v>
      </c>
      <c r="F76" s="4">
        <v>0.13900000000000001</v>
      </c>
      <c r="G76" s="12">
        <v>292</v>
      </c>
      <c r="H76" s="52">
        <v>6</v>
      </c>
      <c r="I76" s="1" t="s">
        <v>467</v>
      </c>
      <c r="J76" s="1" t="s">
        <v>469</v>
      </c>
    </row>
    <row r="77" spans="1:10">
      <c r="B77" s="21" t="s">
        <v>827</v>
      </c>
      <c r="C77" s="1" t="s">
        <v>638</v>
      </c>
      <c r="D77" s="1" t="s">
        <v>6</v>
      </c>
      <c r="E77" s="14">
        <v>6.1840000000000002</v>
      </c>
      <c r="F77" s="4">
        <v>0.124</v>
      </c>
      <c r="G77" s="12">
        <v>273.39999999999998</v>
      </c>
      <c r="H77" s="52">
        <v>5.6</v>
      </c>
      <c r="I77" s="1" t="s">
        <v>467</v>
      </c>
      <c r="J77" s="1" t="s">
        <v>469</v>
      </c>
    </row>
    <row r="78" spans="1:10">
      <c r="B78" s="21" t="s">
        <v>477</v>
      </c>
      <c r="C78" s="1" t="s">
        <v>638</v>
      </c>
      <c r="D78" s="1" t="s">
        <v>6</v>
      </c>
      <c r="E78" s="14">
        <v>7.9420000000000002</v>
      </c>
      <c r="F78" s="4">
        <v>0.159</v>
      </c>
      <c r="G78" s="12">
        <v>311.5</v>
      </c>
      <c r="H78" s="52">
        <v>6.3</v>
      </c>
      <c r="I78" s="1" t="s">
        <v>467</v>
      </c>
      <c r="J78" s="1" t="s">
        <v>469</v>
      </c>
    </row>
    <row r="79" spans="1:10">
      <c r="B79" s="21" t="s">
        <v>450</v>
      </c>
      <c r="C79" s="1" t="s">
        <v>638</v>
      </c>
      <c r="D79" s="1" t="s">
        <v>6</v>
      </c>
      <c r="E79" s="4">
        <v>8.891</v>
      </c>
      <c r="F79" s="4">
        <v>0.17799999999999999</v>
      </c>
      <c r="G79" s="12">
        <v>299.8</v>
      </c>
      <c r="H79" s="52">
        <v>6.1</v>
      </c>
      <c r="I79" s="1" t="s">
        <v>467</v>
      </c>
      <c r="J79" s="1" t="s">
        <v>469</v>
      </c>
    </row>
    <row r="80" spans="1:10">
      <c r="B80" s="21" t="s">
        <v>601</v>
      </c>
      <c r="C80" s="1" t="s">
        <v>638</v>
      </c>
      <c r="D80" s="1" t="s">
        <v>6</v>
      </c>
      <c r="E80" s="4">
        <v>7.657</v>
      </c>
      <c r="F80" s="4">
        <v>0.153</v>
      </c>
      <c r="G80" s="12">
        <v>284.89999999999998</v>
      </c>
      <c r="H80" s="52">
        <v>5.9</v>
      </c>
      <c r="I80" s="1" t="s">
        <v>467</v>
      </c>
      <c r="J80" s="1" t="s">
        <v>469</v>
      </c>
    </row>
    <row r="81" spans="1:10">
      <c r="B81" s="21" t="s">
        <v>451</v>
      </c>
      <c r="C81" s="1" t="s">
        <v>638</v>
      </c>
      <c r="D81" s="1" t="s">
        <v>6</v>
      </c>
      <c r="E81" s="4">
        <v>7.55</v>
      </c>
      <c r="F81" s="4">
        <v>0.151</v>
      </c>
      <c r="G81" s="12">
        <v>315</v>
      </c>
      <c r="H81" s="52">
        <v>6.5</v>
      </c>
      <c r="I81" s="1" t="s">
        <v>467</v>
      </c>
      <c r="J81" s="1" t="s">
        <v>469</v>
      </c>
    </row>
    <row r="82" spans="1:10">
      <c r="B82" s="21" t="s">
        <v>452</v>
      </c>
      <c r="C82" s="1" t="s">
        <v>638</v>
      </c>
      <c r="D82" s="1" t="s">
        <v>6</v>
      </c>
      <c r="E82" s="4">
        <v>6.6840000000000002</v>
      </c>
      <c r="F82" s="4">
        <v>0.13400000000000001</v>
      </c>
      <c r="G82" s="12">
        <v>312.2</v>
      </c>
      <c r="H82" s="52">
        <v>6.4</v>
      </c>
      <c r="I82" s="1" t="s">
        <v>467</v>
      </c>
      <c r="J82" s="1" t="s">
        <v>469</v>
      </c>
    </row>
    <row r="83" spans="1:10">
      <c r="B83" s="21" t="s">
        <v>828</v>
      </c>
      <c r="C83" s="1" t="s">
        <v>639</v>
      </c>
      <c r="D83" s="1" t="s">
        <v>6</v>
      </c>
      <c r="E83" s="4">
        <v>7.4829999999999997</v>
      </c>
      <c r="F83" s="4">
        <v>0.151</v>
      </c>
      <c r="G83" s="12">
        <v>322.10000000000002</v>
      </c>
      <c r="H83" s="52">
        <v>6.5</v>
      </c>
      <c r="I83" s="1" t="s">
        <v>467</v>
      </c>
      <c r="J83" s="1" t="s">
        <v>469</v>
      </c>
    </row>
    <row r="84" spans="1:10">
      <c r="B84" s="21" t="s">
        <v>830</v>
      </c>
      <c r="C84" s="1" t="s">
        <v>639</v>
      </c>
      <c r="D84" s="1" t="s">
        <v>6</v>
      </c>
      <c r="E84" s="4">
        <v>6.7210000000000001</v>
      </c>
      <c r="F84" s="4">
        <v>0.13400000000000001</v>
      </c>
      <c r="G84" s="12">
        <v>314.5</v>
      </c>
      <c r="H84" s="52">
        <v>6.4</v>
      </c>
      <c r="I84" s="1" t="s">
        <v>467</v>
      </c>
      <c r="J84" s="1" t="s">
        <v>469</v>
      </c>
    </row>
    <row r="85" spans="1:10">
      <c r="B85" s="21" t="s">
        <v>829</v>
      </c>
      <c r="C85" s="1" t="s">
        <v>639</v>
      </c>
      <c r="D85" s="1" t="s">
        <v>6</v>
      </c>
      <c r="E85" s="4">
        <v>7.0650000000000004</v>
      </c>
      <c r="F85" s="4">
        <v>0.14099999999999999</v>
      </c>
      <c r="G85" s="12">
        <v>319.39999999999998</v>
      </c>
      <c r="H85" s="52">
        <v>6.5</v>
      </c>
      <c r="I85" s="1" t="s">
        <v>467</v>
      </c>
      <c r="J85" s="1" t="s">
        <v>469</v>
      </c>
    </row>
    <row r="86" spans="1:10">
      <c r="B86" s="21" t="s">
        <v>831</v>
      </c>
      <c r="C86" s="1" t="s">
        <v>639</v>
      </c>
      <c r="D86" s="1" t="s">
        <v>6</v>
      </c>
      <c r="E86" s="4">
        <v>5.6820000000000004</v>
      </c>
      <c r="F86" s="4">
        <v>0.114</v>
      </c>
      <c r="G86" s="12">
        <v>288.60000000000002</v>
      </c>
      <c r="H86" s="52">
        <v>5.9</v>
      </c>
      <c r="I86" s="1" t="s">
        <v>467</v>
      </c>
      <c r="J86" s="1" t="s">
        <v>469</v>
      </c>
    </row>
    <row r="87" spans="1:10">
      <c r="B87" s="21" t="s">
        <v>607</v>
      </c>
      <c r="C87" s="1" t="s">
        <v>639</v>
      </c>
      <c r="D87" s="1" t="s">
        <v>424</v>
      </c>
      <c r="E87" s="4">
        <v>8.0630000000000006</v>
      </c>
      <c r="F87" s="4">
        <v>0.17199999999999999</v>
      </c>
      <c r="G87" s="12">
        <v>354</v>
      </c>
      <c r="H87" s="52">
        <v>7.1</v>
      </c>
      <c r="I87" s="1" t="s">
        <v>467</v>
      </c>
      <c r="J87" s="1" t="s">
        <v>468</v>
      </c>
    </row>
    <row r="88" spans="1:10">
      <c r="B88" s="21"/>
      <c r="E88" s="4"/>
      <c r="F88" s="4"/>
      <c r="G88" s="20"/>
      <c r="H88" s="54"/>
    </row>
    <row r="89" spans="1:10">
      <c r="A89" s="3" t="s">
        <v>1004</v>
      </c>
    </row>
    <row r="90" spans="1:10">
      <c r="B90" s="21" t="s">
        <v>524</v>
      </c>
      <c r="C90" s="1" t="s">
        <v>605</v>
      </c>
      <c r="D90" s="1" t="s">
        <v>10</v>
      </c>
      <c r="E90" s="10">
        <v>0.26400000000000001</v>
      </c>
      <c r="F90" s="10">
        <v>5.0000000000000001E-3</v>
      </c>
      <c r="G90" s="12">
        <v>443.3</v>
      </c>
      <c r="H90" s="52">
        <v>9.6</v>
      </c>
      <c r="I90" s="1" t="s">
        <v>528</v>
      </c>
    </row>
    <row r="91" spans="1:10">
      <c r="B91" s="21" t="s">
        <v>525</v>
      </c>
      <c r="C91" s="1" t="s">
        <v>605</v>
      </c>
      <c r="D91" s="1" t="s">
        <v>10</v>
      </c>
      <c r="E91" s="10">
        <v>0.28100000000000003</v>
      </c>
      <c r="F91" s="10">
        <v>6.0000000000000001E-3</v>
      </c>
      <c r="G91" s="12">
        <v>403.2</v>
      </c>
      <c r="H91" s="52">
        <v>8.9</v>
      </c>
      <c r="I91" s="1" t="s">
        <v>528</v>
      </c>
    </row>
    <row r="92" spans="1:10">
      <c r="B92" s="21" t="s">
        <v>526</v>
      </c>
      <c r="C92" s="1" t="s">
        <v>605</v>
      </c>
      <c r="D92" s="1" t="s">
        <v>10</v>
      </c>
      <c r="E92" s="10">
        <v>0.376</v>
      </c>
      <c r="F92" s="10">
        <v>7.4999999999999997E-3</v>
      </c>
      <c r="G92" s="20">
        <v>426</v>
      </c>
      <c r="H92" s="54">
        <v>19</v>
      </c>
      <c r="I92" s="1" t="s">
        <v>528</v>
      </c>
    </row>
    <row r="93" spans="1:10">
      <c r="B93" s="21" t="s">
        <v>527</v>
      </c>
      <c r="C93" s="1" t="s">
        <v>605</v>
      </c>
      <c r="D93" s="1" t="s">
        <v>10</v>
      </c>
      <c r="E93" s="10">
        <v>0.36199999999999999</v>
      </c>
      <c r="F93" s="10">
        <v>7.1999999999999998E-3</v>
      </c>
      <c r="G93" s="20">
        <v>413</v>
      </c>
      <c r="H93" s="54">
        <v>12</v>
      </c>
      <c r="I93" s="1" t="s">
        <v>528</v>
      </c>
    </row>
    <row r="95" spans="1:10">
      <c r="A95" s="3" t="s">
        <v>999</v>
      </c>
      <c r="E95" s="35"/>
      <c r="F95" s="35"/>
      <c r="G95" s="36"/>
      <c r="H95" s="64"/>
    </row>
    <row r="96" spans="1:10">
      <c r="B96" s="21" t="s">
        <v>282</v>
      </c>
      <c r="C96" s="1" t="s">
        <v>638</v>
      </c>
      <c r="D96" s="1" t="s">
        <v>6</v>
      </c>
      <c r="E96" s="4">
        <v>7.1520000000000001</v>
      </c>
      <c r="F96" s="4">
        <v>0.14299999999999999</v>
      </c>
      <c r="G96" s="12">
        <v>323.39999999999998</v>
      </c>
      <c r="H96" s="52">
        <v>6.6</v>
      </c>
      <c r="I96" s="1" t="s">
        <v>86</v>
      </c>
      <c r="J96" s="1" t="s">
        <v>8</v>
      </c>
    </row>
    <row r="97" spans="2:10">
      <c r="B97" s="21" t="s">
        <v>283</v>
      </c>
      <c r="C97" s="1" t="s">
        <v>638</v>
      </c>
      <c r="D97" s="1" t="s">
        <v>284</v>
      </c>
      <c r="E97" s="4">
        <v>7.2430000000000003</v>
      </c>
      <c r="F97" s="4">
        <v>0.14499999999999999</v>
      </c>
      <c r="G97" s="12">
        <v>334.3</v>
      </c>
      <c r="H97" s="52">
        <v>6.9</v>
      </c>
      <c r="I97" s="1" t="s">
        <v>86</v>
      </c>
      <c r="J97" s="1" t="s">
        <v>8</v>
      </c>
    </row>
    <row r="98" spans="2:10">
      <c r="B98" s="21" t="s">
        <v>287</v>
      </c>
      <c r="C98" s="1" t="s">
        <v>638</v>
      </c>
      <c r="D98" s="1" t="s">
        <v>284</v>
      </c>
      <c r="E98" s="4">
        <v>6.2590000000000003</v>
      </c>
      <c r="F98" s="4">
        <v>0.125</v>
      </c>
      <c r="G98" s="12">
        <v>285</v>
      </c>
      <c r="H98" s="52">
        <v>5.9</v>
      </c>
      <c r="I98" s="1" t="s">
        <v>285</v>
      </c>
      <c r="J98" s="1" t="s">
        <v>286</v>
      </c>
    </row>
    <row r="99" spans="2:10">
      <c r="B99" s="21" t="s">
        <v>288</v>
      </c>
      <c r="C99" s="1" t="s">
        <v>638</v>
      </c>
      <c r="D99" s="1" t="s">
        <v>284</v>
      </c>
      <c r="E99" s="4">
        <v>7.52</v>
      </c>
      <c r="F99" s="4">
        <v>0.15</v>
      </c>
      <c r="G99" s="12">
        <v>338.8</v>
      </c>
      <c r="H99" s="52">
        <v>6.9</v>
      </c>
      <c r="I99" s="1" t="s">
        <v>285</v>
      </c>
      <c r="J99" s="1" t="s">
        <v>286</v>
      </c>
    </row>
    <row r="100" spans="2:10">
      <c r="B100" s="21" t="s">
        <v>289</v>
      </c>
      <c r="C100" s="1" t="s">
        <v>638</v>
      </c>
      <c r="D100" s="1" t="s">
        <v>284</v>
      </c>
      <c r="E100" s="4">
        <v>6.3250000000000002</v>
      </c>
      <c r="F100" s="4">
        <v>0.127</v>
      </c>
      <c r="G100" s="12">
        <v>320.5</v>
      </c>
      <c r="H100" s="52">
        <v>6.6</v>
      </c>
      <c r="I100" s="1" t="s">
        <v>285</v>
      </c>
      <c r="J100" s="1" t="s">
        <v>286</v>
      </c>
    </row>
    <row r="101" spans="2:10">
      <c r="B101" s="21" t="s">
        <v>291</v>
      </c>
      <c r="C101" s="1" t="s">
        <v>638</v>
      </c>
      <c r="D101" s="1" t="s">
        <v>284</v>
      </c>
      <c r="E101" s="4">
        <v>5.5890000000000004</v>
      </c>
      <c r="F101" s="4">
        <v>0.112</v>
      </c>
      <c r="G101" s="12">
        <v>311.8</v>
      </c>
      <c r="H101" s="52">
        <v>6.5</v>
      </c>
      <c r="I101" s="1" t="s">
        <v>285</v>
      </c>
      <c r="J101" s="1" t="s">
        <v>290</v>
      </c>
    </row>
    <row r="102" spans="2:10">
      <c r="B102" s="21" t="s">
        <v>292</v>
      </c>
      <c r="C102" s="1" t="s">
        <v>638</v>
      </c>
      <c r="D102" s="1" t="s">
        <v>284</v>
      </c>
      <c r="E102" s="4">
        <v>5.3639999999999999</v>
      </c>
      <c r="F102" s="4">
        <v>0.107</v>
      </c>
      <c r="G102" s="12">
        <v>297</v>
      </c>
      <c r="H102" s="52">
        <v>6.2</v>
      </c>
      <c r="I102" s="1" t="s">
        <v>285</v>
      </c>
      <c r="J102" s="1" t="s">
        <v>290</v>
      </c>
    </row>
    <row r="103" spans="2:10">
      <c r="B103" s="21" t="s">
        <v>317</v>
      </c>
      <c r="C103" s="1" t="s">
        <v>638</v>
      </c>
      <c r="D103" s="1" t="s">
        <v>6</v>
      </c>
      <c r="E103" s="4">
        <v>6.9390000000000001</v>
      </c>
      <c r="F103" s="4">
        <v>0.13900000000000001</v>
      </c>
      <c r="G103" s="12">
        <v>262.2</v>
      </c>
      <c r="H103" s="52">
        <v>6.5</v>
      </c>
      <c r="I103" s="1" t="s">
        <v>285</v>
      </c>
      <c r="J103" s="1" t="s">
        <v>290</v>
      </c>
    </row>
    <row r="104" spans="2:10">
      <c r="B104" s="21" t="s">
        <v>318</v>
      </c>
      <c r="C104" s="1" t="s">
        <v>638</v>
      </c>
      <c r="D104" s="1" t="s">
        <v>6</v>
      </c>
      <c r="E104" s="4">
        <v>5.2510000000000003</v>
      </c>
      <c r="F104" s="4">
        <v>0.105</v>
      </c>
      <c r="G104" s="12">
        <v>323.3</v>
      </c>
      <c r="H104" s="52">
        <v>8</v>
      </c>
      <c r="I104" s="1" t="s">
        <v>86</v>
      </c>
      <c r="J104" s="1" t="s">
        <v>571</v>
      </c>
    </row>
    <row r="105" spans="2:10">
      <c r="B105" s="21" t="s">
        <v>319</v>
      </c>
      <c r="C105" s="1" t="s">
        <v>638</v>
      </c>
      <c r="D105" s="1" t="s">
        <v>284</v>
      </c>
      <c r="E105" s="4">
        <v>6.1379999999999999</v>
      </c>
      <c r="F105" s="4">
        <v>0.123</v>
      </c>
      <c r="G105" s="12">
        <v>338</v>
      </c>
      <c r="H105" s="52">
        <v>6.9</v>
      </c>
      <c r="I105" s="1" t="s">
        <v>86</v>
      </c>
      <c r="J105" s="1" t="s">
        <v>571</v>
      </c>
    </row>
    <row r="106" spans="2:10">
      <c r="B106" s="21" t="s">
        <v>320</v>
      </c>
      <c r="C106" s="1" t="s">
        <v>638</v>
      </c>
      <c r="D106" s="1" t="s">
        <v>6</v>
      </c>
      <c r="E106" s="4">
        <v>6.9630000000000001</v>
      </c>
      <c r="F106" s="4">
        <v>0.13900000000000001</v>
      </c>
      <c r="G106" s="12">
        <v>380.9</v>
      </c>
      <c r="H106" s="52">
        <v>7.7</v>
      </c>
      <c r="I106" s="1" t="s">
        <v>285</v>
      </c>
      <c r="J106" s="1" t="s">
        <v>571</v>
      </c>
    </row>
    <row r="107" spans="2:10">
      <c r="B107" s="21" t="s">
        <v>322</v>
      </c>
      <c r="C107" s="1" t="s">
        <v>638</v>
      </c>
      <c r="D107" s="1" t="s">
        <v>6</v>
      </c>
      <c r="E107" s="4">
        <v>6.6710000000000003</v>
      </c>
      <c r="F107" s="4">
        <v>0.113</v>
      </c>
      <c r="G107" s="12">
        <v>303.10000000000002</v>
      </c>
      <c r="H107" s="52">
        <v>6.2</v>
      </c>
      <c r="I107" s="1" t="s">
        <v>321</v>
      </c>
      <c r="J107" s="1" t="s">
        <v>7</v>
      </c>
    </row>
    <row r="108" spans="2:10">
      <c r="B108" s="21" t="s">
        <v>820</v>
      </c>
      <c r="C108" s="1" t="s">
        <v>638</v>
      </c>
      <c r="D108" s="1" t="s">
        <v>6</v>
      </c>
      <c r="E108" s="4">
        <v>7.0259999999999998</v>
      </c>
      <c r="F108" s="4">
        <v>0.14099999999999999</v>
      </c>
      <c r="G108" s="12">
        <v>291.3</v>
      </c>
      <c r="H108" s="52">
        <v>6</v>
      </c>
      <c r="I108" s="1" t="s">
        <v>321</v>
      </c>
      <c r="J108" s="1" t="s">
        <v>7</v>
      </c>
    </row>
    <row r="109" spans="2:10">
      <c r="B109" s="21" t="s">
        <v>821</v>
      </c>
      <c r="C109" s="1" t="s">
        <v>638</v>
      </c>
      <c r="D109" s="1" t="s">
        <v>6</v>
      </c>
      <c r="E109" s="4">
        <v>7.3959999999999999</v>
      </c>
      <c r="F109" s="4">
        <v>0.14799999999999999</v>
      </c>
      <c r="G109" s="12">
        <v>309.7</v>
      </c>
      <c r="H109" s="52">
        <v>6.5</v>
      </c>
      <c r="I109" s="1" t="s">
        <v>321</v>
      </c>
      <c r="J109" s="1" t="s">
        <v>7</v>
      </c>
    </row>
    <row r="110" spans="2:10">
      <c r="B110" s="21" t="s">
        <v>454</v>
      </c>
      <c r="C110" s="1" t="s">
        <v>638</v>
      </c>
      <c r="D110" s="1" t="s">
        <v>6</v>
      </c>
      <c r="E110" s="4">
        <v>4.766</v>
      </c>
      <c r="F110" s="4">
        <v>9.5000000000000001E-2</v>
      </c>
      <c r="G110" s="12">
        <v>284.3</v>
      </c>
      <c r="H110" s="52">
        <v>5.9</v>
      </c>
      <c r="I110" s="1" t="s">
        <v>453</v>
      </c>
      <c r="J110" s="1" t="s">
        <v>8</v>
      </c>
    </row>
    <row r="111" spans="2:10">
      <c r="B111" s="21" t="s">
        <v>455</v>
      </c>
      <c r="C111" s="1" t="s">
        <v>638</v>
      </c>
      <c r="D111" s="1" t="s">
        <v>6</v>
      </c>
      <c r="E111" s="4">
        <v>5.4859999999999998</v>
      </c>
      <c r="F111" s="4">
        <v>0.11</v>
      </c>
      <c r="G111" s="12">
        <v>295.2</v>
      </c>
      <c r="H111" s="52">
        <v>6.1</v>
      </c>
      <c r="I111" s="1" t="s">
        <v>453</v>
      </c>
      <c r="J111" s="1" t="s">
        <v>8</v>
      </c>
    </row>
    <row r="112" spans="2:10">
      <c r="B112" s="21" t="s">
        <v>457</v>
      </c>
      <c r="C112" s="1" t="s">
        <v>638</v>
      </c>
      <c r="D112" s="1" t="s">
        <v>6</v>
      </c>
      <c r="E112" s="4">
        <v>4.3979999999999997</v>
      </c>
      <c r="F112" s="4">
        <v>8.7999999999999995E-2</v>
      </c>
      <c r="G112" s="12">
        <v>322.7</v>
      </c>
      <c r="H112" s="52">
        <v>6.7</v>
      </c>
      <c r="I112" s="1" t="s">
        <v>456</v>
      </c>
      <c r="J112" s="1" t="s">
        <v>8</v>
      </c>
    </row>
    <row r="113" spans="1:10">
      <c r="B113" s="21" t="s">
        <v>460</v>
      </c>
      <c r="C113" s="1" t="s">
        <v>638</v>
      </c>
      <c r="D113" s="1" t="s">
        <v>6</v>
      </c>
      <c r="E113" s="4">
        <v>4.1150000000000002</v>
      </c>
      <c r="F113" s="4">
        <v>8.2000000000000003E-2</v>
      </c>
      <c r="G113" s="12">
        <v>327</v>
      </c>
      <c r="H113" s="52">
        <v>6.7</v>
      </c>
      <c r="I113" s="1" t="s">
        <v>458</v>
      </c>
      <c r="J113" s="1" t="s">
        <v>459</v>
      </c>
    </row>
    <row r="114" spans="1:10">
      <c r="B114" s="21" t="s">
        <v>822</v>
      </c>
      <c r="C114" s="1" t="s">
        <v>638</v>
      </c>
      <c r="D114" s="1" t="s">
        <v>461</v>
      </c>
      <c r="E114" s="4">
        <v>5.5350000000000001</v>
      </c>
      <c r="F114" s="4">
        <v>0.111</v>
      </c>
      <c r="G114" s="12">
        <v>313.7</v>
      </c>
      <c r="H114" s="52">
        <v>6.6</v>
      </c>
      <c r="I114" s="1" t="s">
        <v>458</v>
      </c>
      <c r="J114" s="1" t="s">
        <v>459</v>
      </c>
    </row>
    <row r="115" spans="1:10">
      <c r="B115" s="21" t="s">
        <v>464</v>
      </c>
      <c r="C115" s="1" t="s">
        <v>638</v>
      </c>
      <c r="D115" s="1" t="s">
        <v>6</v>
      </c>
      <c r="E115" s="4">
        <v>5.07</v>
      </c>
      <c r="F115" s="4">
        <v>0.10100000000000001</v>
      </c>
      <c r="G115" s="12">
        <v>287.8</v>
      </c>
      <c r="H115" s="52">
        <v>6</v>
      </c>
      <c r="I115" s="1" t="s">
        <v>462</v>
      </c>
      <c r="J115" s="1" t="s">
        <v>463</v>
      </c>
    </row>
    <row r="116" spans="1:10">
      <c r="B116" s="21" t="s">
        <v>466</v>
      </c>
      <c r="C116" s="1" t="s">
        <v>638</v>
      </c>
      <c r="D116" s="1" t="s">
        <v>6</v>
      </c>
      <c r="E116" s="4">
        <v>3.7989999999999999</v>
      </c>
      <c r="F116" s="4">
        <v>7.5999999999999998E-2</v>
      </c>
      <c r="G116" s="12">
        <v>283.60000000000002</v>
      </c>
      <c r="H116" s="52">
        <v>5.9</v>
      </c>
      <c r="I116" s="1" t="s">
        <v>465</v>
      </c>
      <c r="J116" s="1" t="s">
        <v>463</v>
      </c>
    </row>
    <row r="117" spans="1:10">
      <c r="E117" s="7"/>
    </row>
    <row r="118" spans="1:10">
      <c r="A118" s="3" t="s">
        <v>1001</v>
      </c>
    </row>
    <row r="119" spans="1:10">
      <c r="B119" s="21" t="s">
        <v>832</v>
      </c>
      <c r="C119" s="1" t="s">
        <v>638</v>
      </c>
      <c r="D119" s="1" t="s">
        <v>6</v>
      </c>
      <c r="E119" s="14">
        <v>6.0279999999999996</v>
      </c>
      <c r="F119" s="4">
        <v>0.121</v>
      </c>
      <c r="G119" s="12">
        <v>312.3</v>
      </c>
      <c r="H119" s="52">
        <v>6.5</v>
      </c>
      <c r="I119" s="1" t="s">
        <v>602</v>
      </c>
      <c r="J119" s="1" t="s">
        <v>698</v>
      </c>
    </row>
    <row r="120" spans="1:10">
      <c r="B120" s="21" t="s">
        <v>833</v>
      </c>
      <c r="C120" s="1" t="s">
        <v>605</v>
      </c>
      <c r="D120" s="1" t="s">
        <v>106</v>
      </c>
      <c r="E120" s="10">
        <v>0.57299999999999995</v>
      </c>
      <c r="F120" s="10">
        <v>1.0999999999999999E-2</v>
      </c>
      <c r="G120" s="12">
        <v>210.6</v>
      </c>
      <c r="H120" s="52">
        <v>4.5999999999999996</v>
      </c>
      <c r="I120" s="1" t="s">
        <v>456</v>
      </c>
      <c r="J120" s="1" t="s">
        <v>699</v>
      </c>
    </row>
    <row r="122" spans="1:10">
      <c r="A122" s="8" t="s">
        <v>1002</v>
      </c>
      <c r="B122" s="9"/>
      <c r="C122" s="9"/>
      <c r="D122" s="9"/>
      <c r="E122" s="9"/>
      <c r="F122" s="9"/>
      <c r="G122" s="9"/>
      <c r="H122" s="50"/>
      <c r="I122" s="9"/>
      <c r="J122" s="9"/>
    </row>
    <row r="123" spans="1:10">
      <c r="A123" s="9"/>
      <c r="B123" s="29" t="s">
        <v>834</v>
      </c>
      <c r="C123" s="9" t="s">
        <v>639</v>
      </c>
      <c r="D123" s="9" t="s">
        <v>6</v>
      </c>
      <c r="E123" s="43">
        <v>5.6289999999999996</v>
      </c>
      <c r="F123" s="41" t="s">
        <v>806</v>
      </c>
      <c r="G123" s="16">
        <v>343.7</v>
      </c>
      <c r="H123" s="51">
        <v>7</v>
      </c>
      <c r="I123" s="9" t="s">
        <v>603</v>
      </c>
      <c r="J123" s="9" t="s">
        <v>604</v>
      </c>
    </row>
    <row r="124" spans="1:10">
      <c r="A124" s="9"/>
      <c r="B124" s="29" t="s">
        <v>835</v>
      </c>
      <c r="C124" s="9" t="s">
        <v>639</v>
      </c>
      <c r="D124" s="9" t="s">
        <v>6</v>
      </c>
      <c r="E124" s="15">
        <v>4.327</v>
      </c>
      <c r="F124" s="41" t="s">
        <v>806</v>
      </c>
      <c r="G124" s="16">
        <v>333.6</v>
      </c>
      <c r="H124" s="51">
        <v>7</v>
      </c>
      <c r="I124" s="9" t="s">
        <v>603</v>
      </c>
      <c r="J124" s="9" t="s">
        <v>604</v>
      </c>
    </row>
    <row r="125" spans="1:10">
      <c r="A125" s="9"/>
      <c r="B125" s="29" t="s">
        <v>836</v>
      </c>
      <c r="C125" s="9" t="s">
        <v>639</v>
      </c>
      <c r="D125" s="9" t="s">
        <v>6</v>
      </c>
      <c r="E125" s="15">
        <v>1.9610000000000001</v>
      </c>
      <c r="F125" s="41" t="s">
        <v>806</v>
      </c>
      <c r="G125" s="16">
        <v>328.5</v>
      </c>
      <c r="H125" s="51">
        <v>6.8</v>
      </c>
      <c r="I125" s="9" t="s">
        <v>603</v>
      </c>
      <c r="J125" s="9" t="s">
        <v>604</v>
      </c>
    </row>
    <row r="127" spans="1:10">
      <c r="A127" s="8" t="s">
        <v>1002</v>
      </c>
      <c r="B127" s="9"/>
      <c r="C127" s="9"/>
      <c r="D127" s="9"/>
      <c r="E127" s="9"/>
      <c r="F127" s="9"/>
      <c r="G127" s="13" t="s">
        <v>650</v>
      </c>
      <c r="H127" s="50"/>
      <c r="I127" s="9"/>
      <c r="J127" s="9"/>
    </row>
    <row r="128" spans="1:10">
      <c r="A128" s="9"/>
      <c r="B128" s="29" t="s">
        <v>606</v>
      </c>
      <c r="C128" s="9" t="s">
        <v>638</v>
      </c>
      <c r="D128" s="9" t="s">
        <v>6</v>
      </c>
      <c r="E128" s="13" t="s">
        <v>13</v>
      </c>
      <c r="F128" s="41"/>
      <c r="G128" s="16">
        <v>342.5</v>
      </c>
      <c r="H128" s="51">
        <v>5.01</v>
      </c>
      <c r="I128" s="9" t="s">
        <v>86</v>
      </c>
      <c r="J128" s="9" t="s">
        <v>697</v>
      </c>
    </row>
    <row r="129" spans="1:11">
      <c r="A129" s="9"/>
      <c r="B129" s="29" t="s">
        <v>606</v>
      </c>
      <c r="C129" s="9" t="s">
        <v>638</v>
      </c>
      <c r="D129" s="9" t="s">
        <v>6</v>
      </c>
      <c r="E129" s="13" t="s">
        <v>13</v>
      </c>
      <c r="F129" s="41"/>
      <c r="G129" s="16">
        <v>334.4</v>
      </c>
      <c r="H129" s="49" t="s">
        <v>806</v>
      </c>
      <c r="I129" s="9" t="s">
        <v>86</v>
      </c>
      <c r="J129" s="9" t="s">
        <v>697</v>
      </c>
    </row>
    <row r="130" spans="1:11">
      <c r="A130" s="9"/>
      <c r="B130" s="29" t="s">
        <v>606</v>
      </c>
      <c r="C130" s="9" t="s">
        <v>638</v>
      </c>
      <c r="D130" s="9" t="s">
        <v>6</v>
      </c>
      <c r="E130" s="13" t="s">
        <v>13</v>
      </c>
      <c r="F130" s="41"/>
      <c r="G130" s="16">
        <v>389.14</v>
      </c>
      <c r="H130" s="49" t="s">
        <v>806</v>
      </c>
      <c r="I130" s="9" t="s">
        <v>86</v>
      </c>
      <c r="J130" s="9" t="s">
        <v>697</v>
      </c>
    </row>
    <row r="131" spans="1:11">
      <c r="A131" s="9"/>
      <c r="B131" s="29" t="s">
        <v>606</v>
      </c>
      <c r="C131" s="9" t="s">
        <v>638</v>
      </c>
      <c r="D131" s="9" t="s">
        <v>6</v>
      </c>
      <c r="E131" s="13" t="s">
        <v>13</v>
      </c>
      <c r="F131" s="41"/>
      <c r="G131" s="16">
        <v>375.87</v>
      </c>
      <c r="H131" s="49" t="s">
        <v>806</v>
      </c>
      <c r="I131" s="9" t="s">
        <v>86</v>
      </c>
      <c r="J131" s="9" t="s">
        <v>697</v>
      </c>
    </row>
    <row r="132" spans="1:11">
      <c r="A132" s="9"/>
      <c r="B132" s="9" t="s">
        <v>427</v>
      </c>
      <c r="C132" s="9" t="s">
        <v>1061</v>
      </c>
      <c r="D132" s="9" t="s">
        <v>6</v>
      </c>
      <c r="E132" s="13" t="s">
        <v>13</v>
      </c>
      <c r="F132" s="41"/>
      <c r="G132" s="16">
        <v>340</v>
      </c>
      <c r="H132" s="49" t="s">
        <v>806</v>
      </c>
      <c r="I132" s="9" t="s">
        <v>86</v>
      </c>
      <c r="J132" s="9"/>
    </row>
    <row r="133" spans="1:11">
      <c r="A133" s="9"/>
      <c r="B133" s="9" t="s">
        <v>427</v>
      </c>
      <c r="C133" s="9" t="s">
        <v>88</v>
      </c>
      <c r="D133" s="9" t="s">
        <v>6</v>
      </c>
      <c r="E133" s="13" t="s">
        <v>13</v>
      </c>
      <c r="F133" s="41"/>
      <c r="G133" s="16">
        <v>329</v>
      </c>
      <c r="H133" s="49" t="s">
        <v>806</v>
      </c>
      <c r="I133" s="9" t="s">
        <v>86</v>
      </c>
      <c r="J133" s="9"/>
    </row>
    <row r="134" spans="1:11">
      <c r="A134" s="9"/>
      <c r="B134" s="9" t="s">
        <v>427</v>
      </c>
      <c r="C134" s="9" t="s">
        <v>88</v>
      </c>
      <c r="D134" s="9" t="s">
        <v>6</v>
      </c>
      <c r="E134" s="13" t="s">
        <v>13</v>
      </c>
      <c r="F134" s="41"/>
      <c r="G134" s="16">
        <v>329</v>
      </c>
      <c r="H134" s="49" t="s">
        <v>806</v>
      </c>
      <c r="I134" s="9" t="s">
        <v>86</v>
      </c>
      <c r="J134" s="9"/>
    </row>
    <row r="135" spans="1:11">
      <c r="A135" s="9"/>
      <c r="B135" s="9" t="s">
        <v>427</v>
      </c>
      <c r="C135" s="9" t="s">
        <v>88</v>
      </c>
      <c r="D135" s="9" t="s">
        <v>6</v>
      </c>
      <c r="E135" s="13" t="s">
        <v>13</v>
      </c>
      <c r="F135" s="41"/>
      <c r="G135" s="16">
        <v>327</v>
      </c>
      <c r="H135" s="49" t="s">
        <v>806</v>
      </c>
      <c r="I135" s="9" t="s">
        <v>86</v>
      </c>
      <c r="J135" s="9"/>
    </row>
    <row r="136" spans="1:11">
      <c r="A136" s="9"/>
      <c r="B136" s="9" t="s">
        <v>427</v>
      </c>
      <c r="C136" s="9" t="s">
        <v>88</v>
      </c>
      <c r="D136" s="9" t="s">
        <v>6</v>
      </c>
      <c r="E136" s="13" t="s">
        <v>13</v>
      </c>
      <c r="F136" s="41"/>
      <c r="G136" s="16">
        <v>323</v>
      </c>
      <c r="H136" s="49" t="s">
        <v>806</v>
      </c>
      <c r="I136" s="9" t="s">
        <v>86</v>
      </c>
      <c r="J136" s="9"/>
    </row>
    <row r="137" spans="1:11">
      <c r="A137" s="9"/>
      <c r="B137" s="9" t="s">
        <v>427</v>
      </c>
      <c r="C137" s="9" t="s">
        <v>88</v>
      </c>
      <c r="D137" s="9" t="s">
        <v>6</v>
      </c>
      <c r="E137" s="13" t="s">
        <v>13</v>
      </c>
      <c r="F137" s="41"/>
      <c r="G137" s="16">
        <v>332</v>
      </c>
      <c r="H137" s="49" t="s">
        <v>806</v>
      </c>
      <c r="I137" s="9" t="s">
        <v>86</v>
      </c>
      <c r="J137" s="9"/>
    </row>
    <row r="138" spans="1:11">
      <c r="A138" s="9"/>
      <c r="B138" s="9" t="s">
        <v>427</v>
      </c>
      <c r="C138" s="9" t="s">
        <v>88</v>
      </c>
      <c r="D138" s="9" t="s">
        <v>6</v>
      </c>
      <c r="E138" s="13" t="s">
        <v>13</v>
      </c>
      <c r="F138" s="41"/>
      <c r="G138" s="16">
        <v>337</v>
      </c>
      <c r="H138" s="49" t="s">
        <v>806</v>
      </c>
      <c r="I138" s="9" t="s">
        <v>86</v>
      </c>
      <c r="J138" s="9"/>
    </row>
    <row r="139" spans="1:11">
      <c r="A139" s="9"/>
      <c r="B139" s="9" t="s">
        <v>428</v>
      </c>
      <c r="C139" s="9" t="s">
        <v>429</v>
      </c>
      <c r="D139" s="9" t="s">
        <v>87</v>
      </c>
      <c r="E139" s="13" t="s">
        <v>13</v>
      </c>
      <c r="F139" s="41"/>
      <c r="G139" s="16">
        <v>344.1</v>
      </c>
      <c r="H139" s="49" t="s">
        <v>806</v>
      </c>
      <c r="I139" s="9" t="s">
        <v>86</v>
      </c>
      <c r="J139" s="9"/>
    </row>
    <row r="140" spans="1:11">
      <c r="A140" s="9"/>
      <c r="B140" s="9" t="s">
        <v>428</v>
      </c>
      <c r="C140" s="9" t="s">
        <v>429</v>
      </c>
      <c r="D140" s="9" t="s">
        <v>87</v>
      </c>
      <c r="E140" s="13" t="s">
        <v>13</v>
      </c>
      <c r="F140" s="41"/>
      <c r="G140" s="16">
        <v>336.4</v>
      </c>
      <c r="H140" s="49" t="s">
        <v>806</v>
      </c>
      <c r="I140" s="9" t="s">
        <v>86</v>
      </c>
      <c r="J140" s="9"/>
    </row>
    <row r="142" spans="1:11">
      <c r="A142" s="3" t="s">
        <v>709</v>
      </c>
    </row>
    <row r="143" spans="1:11">
      <c r="B143" s="21" t="s">
        <v>710</v>
      </c>
      <c r="C143" s="1" t="s">
        <v>638</v>
      </c>
      <c r="D143" s="1" t="s">
        <v>711</v>
      </c>
      <c r="E143" s="4">
        <v>4.2169999999999996</v>
      </c>
      <c r="F143" s="4">
        <v>8.4000000000000005E-2</v>
      </c>
      <c r="G143" s="12">
        <v>271.5</v>
      </c>
      <c r="H143" s="52">
        <v>5.6</v>
      </c>
      <c r="I143" s="1" t="s">
        <v>712</v>
      </c>
    </row>
    <row r="144" spans="1:11">
      <c r="A144" s="59"/>
      <c r="B144" s="58" t="s">
        <v>710</v>
      </c>
      <c r="C144" s="59" t="s">
        <v>638</v>
      </c>
      <c r="D144" s="59" t="s">
        <v>711</v>
      </c>
      <c r="E144" s="68">
        <v>4.2169999999999996</v>
      </c>
      <c r="F144" s="68">
        <v>8.4000000000000005E-2</v>
      </c>
      <c r="G144" s="69">
        <v>270.7</v>
      </c>
      <c r="H144" s="70">
        <v>5.6</v>
      </c>
      <c r="I144" s="59" t="s">
        <v>712</v>
      </c>
      <c r="J144" s="59"/>
      <c r="K144" s="59"/>
    </row>
    <row r="148" spans="1:9">
      <c r="E148" s="10"/>
      <c r="F148" s="10"/>
    </row>
    <row r="149" spans="1:9">
      <c r="A149" s="9"/>
      <c r="B149" s="9"/>
      <c r="C149" s="9"/>
      <c r="D149" s="9"/>
      <c r="E149" s="42"/>
      <c r="F149" s="42"/>
      <c r="G149" s="9"/>
      <c r="H149" s="50"/>
      <c r="I149" s="9"/>
    </row>
  </sheetData>
  <phoneticPr fontId="1"/>
  <pageMargins left="0.70866141732283472" right="0.70866141732283472" top="0.74803149606299213" bottom="0.74803149606299213" header="0.31496062992125984" footer="0.31496062992125984"/>
  <pageSetup paperSize="9" scale="75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"/>
  <sheetViews>
    <sheetView workbookViewId="0">
      <selection activeCell="B1" sqref="B1"/>
    </sheetView>
  </sheetViews>
  <sheetFormatPr defaultColWidth="10.83203125" defaultRowHeight="12"/>
  <cols>
    <col min="1" max="1" width="3.83203125" style="1" customWidth="1"/>
    <col min="2" max="2" width="17.83203125" style="1" customWidth="1"/>
    <col min="3" max="3" width="22.83203125" style="1" customWidth="1"/>
    <col min="4" max="4" width="12.83203125" style="1" customWidth="1"/>
    <col min="5" max="6" width="6.83203125" style="1" customWidth="1"/>
    <col min="7" max="7" width="7.83203125" style="1" customWidth="1"/>
    <col min="8" max="8" width="6.83203125" style="48" customWidth="1"/>
    <col min="9" max="9" width="15.83203125" style="1" customWidth="1"/>
    <col min="10" max="11" width="10.83203125" style="1" customWidth="1"/>
    <col min="12" max="16384" width="10.83203125" style="1"/>
  </cols>
  <sheetData>
    <row r="2" spans="1:11" ht="19.5" customHeight="1">
      <c r="A2" s="82" t="s">
        <v>1092</v>
      </c>
    </row>
    <row r="3" spans="1:11">
      <c r="A3" s="56" t="s">
        <v>500</v>
      </c>
      <c r="B3" s="55" t="s">
        <v>1053</v>
      </c>
      <c r="C3" s="65" t="s">
        <v>498</v>
      </c>
      <c r="D3" s="65" t="s">
        <v>615</v>
      </c>
      <c r="E3" s="55" t="s">
        <v>1054</v>
      </c>
      <c r="F3" s="55" t="s">
        <v>1056</v>
      </c>
      <c r="G3" s="56" t="s">
        <v>1057</v>
      </c>
      <c r="H3" s="55" t="s">
        <v>1056</v>
      </c>
      <c r="I3" s="55" t="s">
        <v>23</v>
      </c>
      <c r="J3" s="55" t="s">
        <v>499</v>
      </c>
      <c r="K3" s="55" t="s">
        <v>501</v>
      </c>
    </row>
    <row r="4" spans="1:11">
      <c r="A4" s="57"/>
      <c r="B4" s="58"/>
      <c r="C4" s="59"/>
      <c r="D4" s="59"/>
      <c r="E4" s="60" t="s">
        <v>1055</v>
      </c>
      <c r="F4" s="60" t="s">
        <v>1060</v>
      </c>
      <c r="G4" s="61" t="s">
        <v>1058</v>
      </c>
      <c r="H4" s="60" t="s">
        <v>1059</v>
      </c>
      <c r="I4" s="59"/>
      <c r="J4" s="58"/>
      <c r="K4" s="62"/>
    </row>
    <row r="5" spans="1:11">
      <c r="A5" s="3" t="s">
        <v>1017</v>
      </c>
      <c r="B5" s="18"/>
    </row>
    <row r="6" spans="1:11">
      <c r="B6" s="24" t="s">
        <v>576</v>
      </c>
      <c r="C6" s="1" t="s">
        <v>635</v>
      </c>
      <c r="D6" s="1" t="s">
        <v>66</v>
      </c>
      <c r="E6" s="1">
        <v>5.65</v>
      </c>
      <c r="F6" s="32" t="s">
        <v>806</v>
      </c>
      <c r="G6" s="20">
        <v>70.13356924753424</v>
      </c>
      <c r="H6" s="52"/>
      <c r="I6" s="1" t="s">
        <v>589</v>
      </c>
      <c r="J6" s="1" t="s">
        <v>632</v>
      </c>
    </row>
    <row r="7" spans="1:11">
      <c r="B7" s="24" t="s">
        <v>982</v>
      </c>
      <c r="C7" s="1" t="s">
        <v>635</v>
      </c>
      <c r="D7" s="1" t="s">
        <v>66</v>
      </c>
      <c r="E7" s="1">
        <v>3.98</v>
      </c>
      <c r="F7" s="32" t="s">
        <v>806</v>
      </c>
      <c r="G7" s="20">
        <v>66.321794647627399</v>
      </c>
      <c r="I7" s="1" t="s">
        <v>589</v>
      </c>
      <c r="J7" s="1" t="s">
        <v>632</v>
      </c>
    </row>
    <row r="8" spans="1:11">
      <c r="B8" s="24" t="s">
        <v>577</v>
      </c>
      <c r="C8" s="1" t="s">
        <v>635</v>
      </c>
      <c r="D8" s="1" t="s">
        <v>66</v>
      </c>
      <c r="E8" s="1">
        <v>5.28</v>
      </c>
      <c r="F8" s="32" t="s">
        <v>806</v>
      </c>
      <c r="G8" s="20">
        <v>87.400769143724631</v>
      </c>
      <c r="H8" s="52"/>
      <c r="I8" s="1" t="s">
        <v>589</v>
      </c>
      <c r="J8" s="1" t="s">
        <v>48</v>
      </c>
    </row>
    <row r="9" spans="1:11">
      <c r="B9" s="19"/>
      <c r="G9" s="20"/>
      <c r="H9" s="52"/>
    </row>
    <row r="10" spans="1:11">
      <c r="A10" s="3" t="s">
        <v>1036</v>
      </c>
    </row>
    <row r="11" spans="1:11">
      <c r="B11" s="21" t="s">
        <v>349</v>
      </c>
      <c r="C11" s="1" t="s">
        <v>983</v>
      </c>
      <c r="D11" s="1" t="s">
        <v>6</v>
      </c>
      <c r="E11" s="1">
        <v>7.93</v>
      </c>
      <c r="F11" s="4">
        <v>0.2</v>
      </c>
      <c r="G11" s="3">
        <v>78.099999999999994</v>
      </c>
      <c r="H11" s="52">
        <v>1.7</v>
      </c>
      <c r="I11" s="1" t="s">
        <v>346</v>
      </c>
      <c r="J11" s="1" t="s">
        <v>347</v>
      </c>
    </row>
    <row r="12" spans="1:11">
      <c r="B12" s="21" t="s">
        <v>350</v>
      </c>
      <c r="C12" s="1" t="s">
        <v>638</v>
      </c>
      <c r="D12" s="1" t="s">
        <v>6</v>
      </c>
      <c r="E12" s="1">
        <v>5.92</v>
      </c>
      <c r="F12" s="1">
        <v>0.12</v>
      </c>
      <c r="G12" s="3">
        <v>72.900000000000006</v>
      </c>
      <c r="H12" s="52">
        <v>1.6</v>
      </c>
      <c r="I12" s="1" t="s">
        <v>346</v>
      </c>
      <c r="J12" s="1" t="s">
        <v>347</v>
      </c>
    </row>
    <row r="13" spans="1:11">
      <c r="B13" s="21" t="s">
        <v>351</v>
      </c>
      <c r="C13" s="1" t="s">
        <v>638</v>
      </c>
      <c r="D13" s="1" t="s">
        <v>6</v>
      </c>
      <c r="E13" s="1">
        <v>7.58</v>
      </c>
      <c r="F13" s="1">
        <v>0.15</v>
      </c>
      <c r="G13" s="3">
        <v>71.900000000000006</v>
      </c>
      <c r="H13" s="52">
        <v>1.6</v>
      </c>
      <c r="I13" s="1" t="s">
        <v>346</v>
      </c>
      <c r="J13" s="1" t="s">
        <v>347</v>
      </c>
    </row>
    <row r="14" spans="1:11">
      <c r="B14" s="21" t="s">
        <v>352</v>
      </c>
      <c r="C14" s="1" t="s">
        <v>638</v>
      </c>
      <c r="D14" s="1" t="s">
        <v>6</v>
      </c>
      <c r="E14" s="1">
        <v>5.62</v>
      </c>
      <c r="F14" s="1">
        <v>0.11</v>
      </c>
      <c r="G14" s="3">
        <v>61.4</v>
      </c>
      <c r="H14" s="52">
        <v>1.3</v>
      </c>
      <c r="I14" s="1" t="s">
        <v>346</v>
      </c>
      <c r="J14" s="1" t="s">
        <v>64</v>
      </c>
    </row>
    <row r="15" spans="1:11">
      <c r="B15" s="21" t="s">
        <v>191</v>
      </c>
      <c r="C15" s="1" t="s">
        <v>983</v>
      </c>
      <c r="D15" s="1" t="s">
        <v>6</v>
      </c>
      <c r="E15" s="1">
        <v>2.91</v>
      </c>
      <c r="F15" s="1">
        <v>0.06</v>
      </c>
      <c r="G15" s="3">
        <v>61.4</v>
      </c>
      <c r="H15" s="52">
        <v>1.4</v>
      </c>
      <c r="I15" s="1" t="s">
        <v>346</v>
      </c>
      <c r="J15" s="1" t="s">
        <v>64</v>
      </c>
    </row>
    <row r="16" spans="1:11">
      <c r="B16" s="21" t="s">
        <v>192</v>
      </c>
      <c r="C16" s="1" t="s">
        <v>19</v>
      </c>
      <c r="D16" s="1" t="s">
        <v>6</v>
      </c>
      <c r="E16" s="1">
        <v>1.26</v>
      </c>
      <c r="F16" s="1">
        <v>0.06</v>
      </c>
      <c r="G16" s="3">
        <v>53.1</v>
      </c>
      <c r="H16" s="52">
        <v>2.7</v>
      </c>
      <c r="I16" s="1" t="s">
        <v>346</v>
      </c>
      <c r="J16" s="1" t="s">
        <v>64</v>
      </c>
    </row>
    <row r="17" spans="1:10">
      <c r="B17" s="21" t="s">
        <v>193</v>
      </c>
      <c r="C17" s="1" t="s">
        <v>638</v>
      </c>
      <c r="D17" s="1" t="s">
        <v>6</v>
      </c>
      <c r="E17" s="1">
        <v>5.89</v>
      </c>
      <c r="F17" s="1">
        <v>0.12</v>
      </c>
      <c r="G17" s="3">
        <v>61.6</v>
      </c>
      <c r="H17" s="52">
        <v>1.4</v>
      </c>
      <c r="I17" s="1" t="s">
        <v>346</v>
      </c>
      <c r="J17" s="1" t="s">
        <v>64</v>
      </c>
    </row>
    <row r="18" spans="1:10">
      <c r="B18" s="21" t="s">
        <v>194</v>
      </c>
      <c r="C18" s="1" t="s">
        <v>983</v>
      </c>
      <c r="D18" s="1" t="s">
        <v>6</v>
      </c>
      <c r="E18" s="1">
        <v>5.52</v>
      </c>
      <c r="F18" s="1">
        <v>0.11</v>
      </c>
      <c r="G18" s="3">
        <v>68.5</v>
      </c>
      <c r="H18" s="52">
        <v>1.5</v>
      </c>
      <c r="I18" s="1" t="s">
        <v>346</v>
      </c>
      <c r="J18" s="1" t="s">
        <v>347</v>
      </c>
    </row>
    <row r="19" spans="1:10">
      <c r="B19" s="21" t="s">
        <v>195</v>
      </c>
      <c r="C19" s="1" t="s">
        <v>983</v>
      </c>
      <c r="D19" s="1" t="s">
        <v>6</v>
      </c>
      <c r="E19" s="1">
        <v>0.84</v>
      </c>
      <c r="F19" s="1">
        <v>0.02</v>
      </c>
      <c r="G19" s="3">
        <v>67.400000000000006</v>
      </c>
      <c r="H19" s="52">
        <v>1.5</v>
      </c>
      <c r="I19" s="1" t="s">
        <v>346</v>
      </c>
      <c r="J19" s="1" t="s">
        <v>347</v>
      </c>
    </row>
    <row r="20" spans="1:10">
      <c r="B20" s="21" t="s">
        <v>196</v>
      </c>
      <c r="C20" s="1" t="s">
        <v>638</v>
      </c>
      <c r="D20" s="1" t="s">
        <v>6</v>
      </c>
      <c r="E20" s="1">
        <v>4.95</v>
      </c>
      <c r="F20" s="4">
        <v>0.1</v>
      </c>
      <c r="G20" s="3">
        <v>66.400000000000006</v>
      </c>
      <c r="H20" s="52">
        <v>1.5</v>
      </c>
      <c r="I20" s="1" t="s">
        <v>346</v>
      </c>
      <c r="J20" s="1" t="s">
        <v>347</v>
      </c>
    </row>
    <row r="21" spans="1:10">
      <c r="B21" s="21" t="s">
        <v>197</v>
      </c>
      <c r="C21" s="1" t="s">
        <v>983</v>
      </c>
      <c r="D21" s="1" t="s">
        <v>6</v>
      </c>
      <c r="E21" s="1">
        <v>7.34</v>
      </c>
      <c r="F21" s="1">
        <v>0.15</v>
      </c>
      <c r="G21" s="3">
        <v>73.900000000000006</v>
      </c>
      <c r="H21" s="52">
        <v>1.6</v>
      </c>
      <c r="I21" s="1" t="s">
        <v>346</v>
      </c>
      <c r="J21" s="1" t="s">
        <v>347</v>
      </c>
    </row>
    <row r="22" spans="1:10">
      <c r="B22" s="21" t="s">
        <v>198</v>
      </c>
      <c r="C22" s="1" t="s">
        <v>638</v>
      </c>
      <c r="D22" s="1" t="s">
        <v>6</v>
      </c>
      <c r="E22" s="1">
        <v>4.21</v>
      </c>
      <c r="F22" s="1">
        <v>0.08</v>
      </c>
      <c r="G22" s="3">
        <v>67.400000000000006</v>
      </c>
      <c r="H22" s="52">
        <v>3.1</v>
      </c>
      <c r="I22" s="1" t="s">
        <v>346</v>
      </c>
      <c r="J22" s="1" t="s">
        <v>347</v>
      </c>
    </row>
    <row r="23" spans="1:10">
      <c r="B23" s="21" t="s">
        <v>478</v>
      </c>
      <c r="C23" s="1" t="s">
        <v>638</v>
      </c>
      <c r="D23" s="1" t="s">
        <v>6</v>
      </c>
      <c r="E23" s="4">
        <v>1.9</v>
      </c>
      <c r="F23" s="1">
        <v>0.04</v>
      </c>
      <c r="G23" s="12">
        <v>84</v>
      </c>
      <c r="H23" s="52">
        <v>1.8</v>
      </c>
      <c r="I23" s="1" t="s">
        <v>346</v>
      </c>
      <c r="J23" s="1" t="s">
        <v>348</v>
      </c>
    </row>
    <row r="24" spans="1:10">
      <c r="B24" s="21" t="s">
        <v>481</v>
      </c>
      <c r="C24" s="1" t="s">
        <v>638</v>
      </c>
      <c r="D24" s="1" t="s">
        <v>6</v>
      </c>
      <c r="E24" s="1">
        <v>3.97</v>
      </c>
      <c r="F24" s="1">
        <v>0.08</v>
      </c>
      <c r="G24" s="3">
        <v>75.599999999999994</v>
      </c>
      <c r="H24" s="52">
        <v>1.7</v>
      </c>
      <c r="I24" s="1" t="s">
        <v>346</v>
      </c>
      <c r="J24" s="1" t="s">
        <v>348</v>
      </c>
    </row>
    <row r="25" spans="1:10">
      <c r="B25" s="21" t="s">
        <v>479</v>
      </c>
      <c r="C25" s="1" t="s">
        <v>983</v>
      </c>
      <c r="D25" s="1" t="s">
        <v>6</v>
      </c>
      <c r="E25" s="1">
        <v>5.93</v>
      </c>
      <c r="F25" s="1">
        <v>0.12</v>
      </c>
      <c r="G25" s="3">
        <v>71.599999999999994</v>
      </c>
      <c r="H25" s="52">
        <v>1.61</v>
      </c>
      <c r="I25" s="1" t="s">
        <v>346</v>
      </c>
      <c r="J25" s="1" t="s">
        <v>348</v>
      </c>
    </row>
    <row r="26" spans="1:10">
      <c r="B26" s="21" t="s">
        <v>480</v>
      </c>
      <c r="C26" s="1" t="s">
        <v>983</v>
      </c>
      <c r="D26" s="1" t="s">
        <v>6</v>
      </c>
      <c r="E26" s="1">
        <v>6.04</v>
      </c>
      <c r="F26" s="1">
        <v>0.12</v>
      </c>
      <c r="G26" s="3">
        <v>72.2</v>
      </c>
      <c r="H26" s="52">
        <v>1.61</v>
      </c>
      <c r="I26" s="1" t="s">
        <v>346</v>
      </c>
      <c r="J26" s="1" t="s">
        <v>348</v>
      </c>
    </row>
    <row r="27" spans="1:10">
      <c r="B27" s="21" t="s">
        <v>482</v>
      </c>
      <c r="C27" s="1" t="s">
        <v>19</v>
      </c>
      <c r="D27" s="1" t="s">
        <v>6</v>
      </c>
      <c r="E27" s="1">
        <v>7.57</v>
      </c>
      <c r="F27" s="1">
        <v>0.15</v>
      </c>
      <c r="G27" s="3">
        <v>61.4</v>
      </c>
      <c r="H27" s="52">
        <v>1.5</v>
      </c>
      <c r="I27" s="1" t="s">
        <v>346</v>
      </c>
      <c r="J27" s="1" t="s">
        <v>64</v>
      </c>
    </row>
    <row r="28" spans="1:10">
      <c r="B28" s="21" t="s">
        <v>483</v>
      </c>
      <c r="C28" s="1" t="s">
        <v>638</v>
      </c>
      <c r="D28" s="1" t="s">
        <v>6</v>
      </c>
      <c r="E28" s="1">
        <v>7.19</v>
      </c>
      <c r="F28" s="1">
        <v>0.14000000000000001</v>
      </c>
      <c r="G28" s="3">
        <v>67.2</v>
      </c>
      <c r="H28" s="52">
        <v>1.5</v>
      </c>
      <c r="I28" s="1" t="s">
        <v>346</v>
      </c>
      <c r="J28" s="1" t="s">
        <v>64</v>
      </c>
    </row>
    <row r="30" spans="1:10">
      <c r="A30" s="3" t="s">
        <v>529</v>
      </c>
    </row>
    <row r="31" spans="1:10">
      <c r="B31" s="21" t="s">
        <v>530</v>
      </c>
      <c r="C31" s="1" t="s">
        <v>638</v>
      </c>
      <c r="D31" s="1" t="s">
        <v>6</v>
      </c>
      <c r="E31" s="1">
        <v>7.83</v>
      </c>
      <c r="F31" s="1">
        <v>0.16</v>
      </c>
      <c r="G31" s="3">
        <v>60.5</v>
      </c>
      <c r="H31" s="48">
        <v>1.3</v>
      </c>
      <c r="I31" s="1" t="s">
        <v>346</v>
      </c>
      <c r="J31" s="1" t="s">
        <v>555</v>
      </c>
    </row>
    <row r="32" spans="1:10">
      <c r="B32" s="21" t="s">
        <v>531</v>
      </c>
      <c r="C32" s="1" t="s">
        <v>638</v>
      </c>
      <c r="D32" s="1" t="s">
        <v>6</v>
      </c>
      <c r="E32" s="1">
        <v>7.58</v>
      </c>
      <c r="F32" s="1">
        <v>0.15</v>
      </c>
      <c r="G32" s="3">
        <v>62.9</v>
      </c>
      <c r="H32" s="48">
        <v>1.4</v>
      </c>
      <c r="I32" s="1" t="s">
        <v>346</v>
      </c>
      <c r="J32" s="1" t="s">
        <v>555</v>
      </c>
    </row>
    <row r="33" spans="2:10">
      <c r="B33" s="21" t="s">
        <v>532</v>
      </c>
      <c r="C33" s="1" t="s">
        <v>638</v>
      </c>
      <c r="D33" s="1" t="s">
        <v>6</v>
      </c>
      <c r="E33" s="1">
        <v>8.09</v>
      </c>
      <c r="F33" s="1">
        <v>0.16</v>
      </c>
      <c r="G33" s="3">
        <v>62.5</v>
      </c>
      <c r="H33" s="48">
        <v>1.4</v>
      </c>
      <c r="I33" s="1" t="s">
        <v>346</v>
      </c>
      <c r="J33" s="1" t="s">
        <v>555</v>
      </c>
    </row>
    <row r="34" spans="2:10">
      <c r="B34" s="21" t="s">
        <v>533</v>
      </c>
      <c r="C34" s="1" t="s">
        <v>638</v>
      </c>
      <c r="D34" s="1" t="s">
        <v>6</v>
      </c>
      <c r="E34" s="1">
        <v>8.18</v>
      </c>
      <c r="F34" s="1">
        <v>0.16</v>
      </c>
      <c r="G34" s="3">
        <v>65.3</v>
      </c>
      <c r="H34" s="48">
        <v>1.4</v>
      </c>
      <c r="I34" s="1" t="s">
        <v>346</v>
      </c>
      <c r="J34" s="1" t="s">
        <v>553</v>
      </c>
    </row>
    <row r="35" spans="2:10">
      <c r="B35" s="21" t="s">
        <v>534</v>
      </c>
      <c r="C35" s="1" t="s">
        <v>638</v>
      </c>
      <c r="D35" s="1" t="s">
        <v>6</v>
      </c>
      <c r="E35" s="1">
        <v>6.44</v>
      </c>
      <c r="F35" s="1">
        <v>0.13</v>
      </c>
      <c r="G35" s="3">
        <v>59.8</v>
      </c>
      <c r="H35" s="48">
        <v>1.3</v>
      </c>
      <c r="I35" s="1" t="s">
        <v>346</v>
      </c>
      <c r="J35" s="1" t="s">
        <v>553</v>
      </c>
    </row>
    <row r="36" spans="2:10">
      <c r="B36" s="21" t="s">
        <v>535</v>
      </c>
      <c r="C36" s="1" t="s">
        <v>638</v>
      </c>
      <c r="D36" s="1" t="s">
        <v>6</v>
      </c>
      <c r="E36" s="1">
        <v>8.06</v>
      </c>
      <c r="F36" s="1">
        <v>0.16</v>
      </c>
      <c r="G36" s="3">
        <v>61.5</v>
      </c>
      <c r="H36" s="48">
        <v>1.3</v>
      </c>
      <c r="I36" s="1" t="s">
        <v>346</v>
      </c>
      <c r="J36" s="1" t="s">
        <v>553</v>
      </c>
    </row>
    <row r="37" spans="2:10">
      <c r="B37" s="21" t="s">
        <v>536</v>
      </c>
      <c r="C37" s="1" t="s">
        <v>638</v>
      </c>
      <c r="D37" s="1" t="s">
        <v>6</v>
      </c>
      <c r="E37" s="4">
        <v>7.6</v>
      </c>
      <c r="F37" s="1">
        <v>0.15</v>
      </c>
      <c r="G37" s="3">
        <v>57.5</v>
      </c>
      <c r="H37" s="48">
        <v>1.3</v>
      </c>
      <c r="I37" s="1" t="s">
        <v>346</v>
      </c>
      <c r="J37" s="1" t="s">
        <v>553</v>
      </c>
    </row>
    <row r="38" spans="2:10">
      <c r="B38" s="21" t="s">
        <v>537</v>
      </c>
      <c r="C38" s="1" t="s">
        <v>638</v>
      </c>
      <c r="D38" s="1" t="s">
        <v>6</v>
      </c>
      <c r="E38" s="1">
        <v>7.85</v>
      </c>
      <c r="F38" s="1">
        <v>0.16</v>
      </c>
      <c r="G38" s="3">
        <v>63.7</v>
      </c>
      <c r="H38" s="48">
        <v>1.4</v>
      </c>
      <c r="I38" s="1" t="s">
        <v>346</v>
      </c>
      <c r="J38" s="1" t="s">
        <v>554</v>
      </c>
    </row>
    <row r="39" spans="2:10">
      <c r="B39" s="21" t="s">
        <v>538</v>
      </c>
      <c r="C39" s="1" t="s">
        <v>638</v>
      </c>
      <c r="D39" s="1" t="s">
        <v>6</v>
      </c>
      <c r="E39" s="1">
        <v>7.88</v>
      </c>
      <c r="F39" s="1">
        <v>0.16</v>
      </c>
      <c r="G39" s="3">
        <v>67.3</v>
      </c>
      <c r="H39" s="48">
        <v>1.6</v>
      </c>
      <c r="I39" s="1" t="s">
        <v>346</v>
      </c>
      <c r="J39" s="1" t="s">
        <v>553</v>
      </c>
    </row>
    <row r="40" spans="2:10">
      <c r="B40" s="21" t="s">
        <v>539</v>
      </c>
      <c r="C40" s="1" t="s">
        <v>638</v>
      </c>
      <c r="D40" s="1" t="s">
        <v>6</v>
      </c>
      <c r="E40" s="1">
        <v>7.99</v>
      </c>
      <c r="F40" s="1">
        <v>0.16</v>
      </c>
      <c r="G40" s="3">
        <v>63.9</v>
      </c>
      <c r="H40" s="48">
        <v>1.4</v>
      </c>
      <c r="I40" s="1" t="s">
        <v>346</v>
      </c>
      <c r="J40" s="1" t="s">
        <v>553</v>
      </c>
    </row>
    <row r="41" spans="2:10">
      <c r="B41" s="21" t="s">
        <v>540</v>
      </c>
      <c r="C41" s="1" t="s">
        <v>638</v>
      </c>
      <c r="D41" s="1" t="s">
        <v>6</v>
      </c>
      <c r="E41" s="1">
        <v>7.89</v>
      </c>
      <c r="F41" s="1">
        <v>0.16</v>
      </c>
      <c r="G41" s="3">
        <v>67.099999999999994</v>
      </c>
      <c r="H41" s="48">
        <v>1.5</v>
      </c>
      <c r="I41" s="1" t="s">
        <v>346</v>
      </c>
      <c r="J41" s="1" t="s">
        <v>553</v>
      </c>
    </row>
    <row r="42" spans="2:10">
      <c r="B42" s="21" t="s">
        <v>541</v>
      </c>
      <c r="C42" s="1" t="s">
        <v>638</v>
      </c>
      <c r="D42" s="1" t="s">
        <v>6</v>
      </c>
      <c r="E42" s="1">
        <v>7.11</v>
      </c>
      <c r="F42" s="1">
        <v>0.14000000000000001</v>
      </c>
      <c r="G42" s="3">
        <v>65.900000000000006</v>
      </c>
      <c r="H42" s="48">
        <v>1.4</v>
      </c>
      <c r="I42" s="1" t="s">
        <v>346</v>
      </c>
      <c r="J42" s="1" t="s">
        <v>8</v>
      </c>
    </row>
    <row r="43" spans="2:10">
      <c r="B43" s="21" t="s">
        <v>542</v>
      </c>
      <c r="C43" s="1" t="s">
        <v>638</v>
      </c>
      <c r="D43" s="1" t="s">
        <v>6</v>
      </c>
      <c r="E43" s="1">
        <v>6.51</v>
      </c>
      <c r="F43" s="1">
        <v>0.13</v>
      </c>
      <c r="G43" s="3">
        <v>65.099999999999994</v>
      </c>
      <c r="H43" s="48">
        <v>1.4</v>
      </c>
      <c r="I43" s="1" t="s">
        <v>346</v>
      </c>
      <c r="J43" s="1" t="s">
        <v>8</v>
      </c>
    </row>
    <row r="44" spans="2:10">
      <c r="B44" s="21" t="s">
        <v>543</v>
      </c>
      <c r="C44" s="1" t="s">
        <v>638</v>
      </c>
      <c r="D44" s="1" t="s">
        <v>6</v>
      </c>
      <c r="E44" s="1">
        <v>6.21</v>
      </c>
      <c r="F44" s="1">
        <v>0.12</v>
      </c>
      <c r="G44" s="3">
        <v>67.3</v>
      </c>
      <c r="H44" s="48">
        <v>1.5</v>
      </c>
      <c r="I44" s="1" t="s">
        <v>346</v>
      </c>
      <c r="J44" s="1" t="s">
        <v>7</v>
      </c>
    </row>
    <row r="45" spans="2:10">
      <c r="B45" s="21" t="s">
        <v>544</v>
      </c>
      <c r="C45" s="1" t="s">
        <v>638</v>
      </c>
      <c r="D45" s="1" t="s">
        <v>6</v>
      </c>
      <c r="E45" s="1">
        <v>6.65</v>
      </c>
      <c r="F45" s="1">
        <v>0.13</v>
      </c>
      <c r="G45" s="3">
        <v>64.599999999999994</v>
      </c>
      <c r="H45" s="48">
        <v>1.4</v>
      </c>
      <c r="I45" s="1" t="s">
        <v>346</v>
      </c>
      <c r="J45" s="1" t="s">
        <v>7</v>
      </c>
    </row>
    <row r="46" spans="2:10">
      <c r="B46" s="21" t="s">
        <v>545</v>
      </c>
      <c r="C46" s="1" t="s">
        <v>638</v>
      </c>
      <c r="D46" s="1" t="s">
        <v>6</v>
      </c>
      <c r="E46" s="1">
        <v>7.41</v>
      </c>
      <c r="F46" s="1">
        <v>0.15</v>
      </c>
      <c r="G46" s="3">
        <v>72.8</v>
      </c>
      <c r="H46" s="48">
        <v>1.6</v>
      </c>
      <c r="I46" s="1" t="s">
        <v>346</v>
      </c>
      <c r="J46" s="1" t="s">
        <v>553</v>
      </c>
    </row>
    <row r="47" spans="2:10">
      <c r="B47" s="21" t="s">
        <v>546</v>
      </c>
      <c r="C47" s="1" t="s">
        <v>638</v>
      </c>
      <c r="D47" s="1" t="s">
        <v>6</v>
      </c>
      <c r="E47" s="1">
        <v>6.77</v>
      </c>
      <c r="F47" s="1">
        <v>0.14000000000000001</v>
      </c>
      <c r="G47" s="3">
        <v>74.400000000000006</v>
      </c>
      <c r="H47" s="48">
        <v>1.6</v>
      </c>
      <c r="I47" s="1" t="s">
        <v>346</v>
      </c>
      <c r="J47" s="1" t="s">
        <v>553</v>
      </c>
    </row>
    <row r="48" spans="2:10">
      <c r="B48" s="21" t="s">
        <v>547</v>
      </c>
      <c r="C48" s="1" t="s">
        <v>638</v>
      </c>
      <c r="D48" s="1" t="s">
        <v>6</v>
      </c>
      <c r="E48" s="1">
        <v>6.28</v>
      </c>
      <c r="F48" s="1">
        <v>0.13</v>
      </c>
      <c r="G48" s="3">
        <v>71.400000000000006</v>
      </c>
      <c r="H48" s="48">
        <v>1.6</v>
      </c>
      <c r="I48" s="1" t="s">
        <v>346</v>
      </c>
      <c r="J48" s="1" t="s">
        <v>553</v>
      </c>
    </row>
    <row r="49" spans="1:11">
      <c r="B49" s="21" t="s">
        <v>548</v>
      </c>
      <c r="C49" s="1" t="s">
        <v>638</v>
      </c>
      <c r="D49" s="1" t="s">
        <v>6</v>
      </c>
      <c r="E49" s="1">
        <v>7.32</v>
      </c>
      <c r="F49" s="1">
        <v>0.15</v>
      </c>
      <c r="G49" s="3">
        <v>81.2</v>
      </c>
      <c r="H49" s="48">
        <v>1.8</v>
      </c>
      <c r="I49" s="1" t="s">
        <v>346</v>
      </c>
      <c r="J49" s="1" t="s">
        <v>553</v>
      </c>
    </row>
    <row r="50" spans="1:11">
      <c r="B50" s="21" t="s">
        <v>549</v>
      </c>
      <c r="C50" s="1" t="s">
        <v>638</v>
      </c>
      <c r="D50" s="1" t="s">
        <v>6</v>
      </c>
      <c r="E50" s="1">
        <v>5.53</v>
      </c>
      <c r="F50" s="1">
        <v>0.11</v>
      </c>
      <c r="G50" s="3">
        <v>82.1</v>
      </c>
      <c r="H50" s="48">
        <v>1.8</v>
      </c>
      <c r="I50" s="1" t="s">
        <v>346</v>
      </c>
      <c r="J50" s="1" t="s">
        <v>553</v>
      </c>
    </row>
    <row r="51" spans="1:11">
      <c r="B51" s="21" t="s">
        <v>550</v>
      </c>
      <c r="C51" s="1" t="s">
        <v>638</v>
      </c>
      <c r="D51" s="1" t="s">
        <v>6</v>
      </c>
      <c r="E51" s="4">
        <v>5.4</v>
      </c>
      <c r="F51" s="1">
        <v>0.11</v>
      </c>
      <c r="G51" s="3">
        <v>80.099999999999994</v>
      </c>
      <c r="H51" s="48">
        <v>1.8</v>
      </c>
      <c r="I51" s="1" t="s">
        <v>346</v>
      </c>
      <c r="J51" s="1" t="s">
        <v>552</v>
      </c>
    </row>
    <row r="52" spans="1:11">
      <c r="A52" s="59"/>
      <c r="B52" s="58" t="s">
        <v>551</v>
      </c>
      <c r="C52" s="59" t="s">
        <v>638</v>
      </c>
      <c r="D52" s="59" t="s">
        <v>6</v>
      </c>
      <c r="E52" s="59">
        <v>4.62</v>
      </c>
      <c r="F52" s="59">
        <v>0.09</v>
      </c>
      <c r="G52" s="57">
        <v>81.7</v>
      </c>
      <c r="H52" s="62">
        <v>1.8</v>
      </c>
      <c r="I52" s="59" t="s">
        <v>346</v>
      </c>
      <c r="J52" s="59" t="s">
        <v>552</v>
      </c>
      <c r="K52" s="59"/>
    </row>
  </sheetData>
  <phoneticPr fontId="1"/>
  <pageMargins left="0.70866141732283472" right="0.70866141732283472" top="0.74803149606299213" bottom="0.74803149606299213" header="0.31496062992125984" footer="0.31496062992125984"/>
  <pageSetup paperSize="9" scale="75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workbookViewId="0">
      <selection activeCell="B1" sqref="B1"/>
    </sheetView>
  </sheetViews>
  <sheetFormatPr defaultColWidth="10.83203125" defaultRowHeight="12"/>
  <cols>
    <col min="1" max="1" width="3.83203125" style="3" customWidth="1"/>
    <col min="2" max="2" width="17.83203125" style="3" customWidth="1"/>
    <col min="3" max="3" width="22.83203125" style="1" customWidth="1"/>
    <col min="4" max="4" width="12.83203125" style="1" customWidth="1"/>
    <col min="5" max="6" width="6.83203125" style="1" customWidth="1"/>
    <col min="7" max="7" width="7.83203125" style="1" customWidth="1"/>
    <col min="8" max="8" width="6.83203125" style="48" customWidth="1"/>
    <col min="9" max="9" width="15.83203125" style="1" customWidth="1"/>
    <col min="10" max="11" width="10.83203125" style="1" customWidth="1"/>
    <col min="12" max="16384" width="10.83203125" style="1"/>
  </cols>
  <sheetData>
    <row r="2" spans="1:11" ht="19.5" customHeight="1">
      <c r="A2" s="82" t="s">
        <v>1093</v>
      </c>
    </row>
    <row r="3" spans="1:11">
      <c r="A3" s="56" t="s">
        <v>500</v>
      </c>
      <c r="B3" s="55" t="s">
        <v>1053</v>
      </c>
      <c r="C3" s="65" t="s">
        <v>498</v>
      </c>
      <c r="D3" s="65" t="s">
        <v>615</v>
      </c>
      <c r="E3" s="55" t="s">
        <v>1054</v>
      </c>
      <c r="F3" s="55" t="s">
        <v>1056</v>
      </c>
      <c r="G3" s="56" t="s">
        <v>1057</v>
      </c>
      <c r="H3" s="55" t="s">
        <v>1056</v>
      </c>
      <c r="I3" s="55" t="s">
        <v>23</v>
      </c>
      <c r="J3" s="55" t="s">
        <v>499</v>
      </c>
      <c r="K3" s="55" t="s">
        <v>501</v>
      </c>
    </row>
    <row r="4" spans="1:11">
      <c r="A4" s="57"/>
      <c r="B4" s="58"/>
      <c r="C4" s="59"/>
      <c r="D4" s="59"/>
      <c r="E4" s="60" t="s">
        <v>1055</v>
      </c>
      <c r="F4" s="60" t="s">
        <v>1060</v>
      </c>
      <c r="G4" s="61" t="s">
        <v>1058</v>
      </c>
      <c r="H4" s="60" t="s">
        <v>1059</v>
      </c>
      <c r="I4" s="59"/>
      <c r="J4" s="58"/>
      <c r="K4" s="62"/>
    </row>
    <row r="5" spans="1:11">
      <c r="A5" s="3" t="s">
        <v>1037</v>
      </c>
    </row>
    <row r="6" spans="1:11">
      <c r="B6" s="21" t="s">
        <v>212</v>
      </c>
      <c r="C6" s="1" t="s">
        <v>638</v>
      </c>
      <c r="D6" s="1" t="s">
        <v>1</v>
      </c>
      <c r="E6" s="1">
        <v>4.49</v>
      </c>
      <c r="F6" s="1">
        <v>0.09</v>
      </c>
      <c r="G6" s="3">
        <v>137.4</v>
      </c>
      <c r="H6" s="48">
        <v>2.9</v>
      </c>
      <c r="I6" s="1" t="s">
        <v>212</v>
      </c>
      <c r="J6" s="1" t="s">
        <v>18</v>
      </c>
    </row>
    <row r="7" spans="1:11">
      <c r="B7" s="21" t="s">
        <v>214</v>
      </c>
      <c r="C7" s="1" t="s">
        <v>638</v>
      </c>
      <c r="D7" s="1" t="s">
        <v>1</v>
      </c>
      <c r="E7" s="1">
        <v>6.43</v>
      </c>
      <c r="F7" s="1">
        <v>0.13</v>
      </c>
      <c r="G7" s="3">
        <v>142.6</v>
      </c>
      <c r="H7" s="52">
        <v>3</v>
      </c>
      <c r="I7" s="1" t="s">
        <v>212</v>
      </c>
      <c r="J7" s="1" t="s">
        <v>18</v>
      </c>
    </row>
    <row r="8" spans="1:11">
      <c r="B8" s="21" t="s">
        <v>215</v>
      </c>
      <c r="C8" s="1" t="s">
        <v>638</v>
      </c>
      <c r="D8" s="1" t="s">
        <v>1</v>
      </c>
      <c r="E8" s="1">
        <v>6.43</v>
      </c>
      <c r="F8" s="1">
        <v>0.13</v>
      </c>
      <c r="G8" s="3">
        <v>142.4</v>
      </c>
      <c r="H8" s="52">
        <v>3</v>
      </c>
      <c r="I8" s="1" t="s">
        <v>212</v>
      </c>
      <c r="J8" s="1" t="s">
        <v>18</v>
      </c>
    </row>
    <row r="9" spans="1:11">
      <c r="B9" s="21" t="s">
        <v>985</v>
      </c>
      <c r="C9" s="1" t="s">
        <v>638</v>
      </c>
      <c r="D9" s="1" t="s">
        <v>1</v>
      </c>
      <c r="E9" s="1">
        <v>3.76</v>
      </c>
      <c r="F9" s="1">
        <v>0.08</v>
      </c>
      <c r="G9" s="3">
        <v>141.30000000000001</v>
      </c>
      <c r="H9" s="52">
        <v>3</v>
      </c>
      <c r="I9" s="1" t="s">
        <v>213</v>
      </c>
      <c r="J9" s="1" t="s">
        <v>18</v>
      </c>
    </row>
    <row r="10" spans="1:11">
      <c r="B10" s="21"/>
      <c r="G10" s="3"/>
    </row>
    <row r="11" spans="1:11">
      <c r="A11" s="3" t="s">
        <v>485</v>
      </c>
    </row>
    <row r="12" spans="1:11">
      <c r="B12" s="21" t="s">
        <v>489</v>
      </c>
      <c r="C12" s="1" t="s">
        <v>638</v>
      </c>
      <c r="D12" s="1" t="s">
        <v>1</v>
      </c>
      <c r="E12" s="1">
        <v>4.51</v>
      </c>
      <c r="F12" s="1">
        <v>0.09</v>
      </c>
      <c r="G12" s="3">
        <v>116.5</v>
      </c>
      <c r="H12" s="48">
        <v>2.5</v>
      </c>
      <c r="I12" s="1" t="s">
        <v>984</v>
      </c>
      <c r="J12" s="1" t="s">
        <v>18</v>
      </c>
    </row>
    <row r="13" spans="1:11">
      <c r="B13" s="21" t="s">
        <v>490</v>
      </c>
      <c r="C13" s="1" t="s">
        <v>638</v>
      </c>
      <c r="D13" s="1" t="s">
        <v>1</v>
      </c>
      <c r="E13" s="1">
        <v>5.79</v>
      </c>
      <c r="F13" s="1">
        <v>0.12</v>
      </c>
      <c r="G13" s="12">
        <v>120</v>
      </c>
      <c r="H13" s="48">
        <v>2.6</v>
      </c>
      <c r="I13" s="1" t="s">
        <v>984</v>
      </c>
      <c r="J13" s="1" t="s">
        <v>18</v>
      </c>
    </row>
    <row r="14" spans="1:11">
      <c r="B14" s="21" t="s">
        <v>713</v>
      </c>
      <c r="C14" s="1" t="s">
        <v>638</v>
      </c>
      <c r="D14" s="1" t="s">
        <v>1</v>
      </c>
      <c r="E14" s="1">
        <v>6.33</v>
      </c>
      <c r="F14" s="1">
        <v>0.13</v>
      </c>
      <c r="G14" s="3">
        <v>133.69999999999999</v>
      </c>
      <c r="H14" s="48">
        <v>2.9</v>
      </c>
      <c r="I14" s="1" t="s">
        <v>984</v>
      </c>
      <c r="J14" s="1" t="s">
        <v>18</v>
      </c>
    </row>
    <row r="15" spans="1:11">
      <c r="B15" s="21" t="s">
        <v>491</v>
      </c>
      <c r="C15" s="1" t="s">
        <v>638</v>
      </c>
      <c r="D15" s="1" t="s">
        <v>1</v>
      </c>
      <c r="E15" s="4">
        <v>2.2999999999999998</v>
      </c>
      <c r="F15" s="1">
        <v>0.05</v>
      </c>
      <c r="G15" s="3">
        <v>125.3</v>
      </c>
      <c r="H15" s="48">
        <v>2.7</v>
      </c>
      <c r="I15" s="1" t="s">
        <v>984</v>
      </c>
      <c r="J15" s="1" t="s">
        <v>18</v>
      </c>
    </row>
    <row r="17" spans="1:10">
      <c r="A17" s="3" t="s">
        <v>1033</v>
      </c>
    </row>
    <row r="18" spans="1:10">
      <c r="B18" s="21" t="s">
        <v>335</v>
      </c>
      <c r="C18" s="1" t="s">
        <v>638</v>
      </c>
      <c r="D18" s="1" t="s">
        <v>1</v>
      </c>
      <c r="E18" s="1">
        <v>4.54</v>
      </c>
      <c r="F18" s="1">
        <v>0.09</v>
      </c>
      <c r="G18" s="3">
        <v>158.69999999999999</v>
      </c>
      <c r="H18" s="48">
        <v>3.4</v>
      </c>
      <c r="I18" s="1" t="s">
        <v>79</v>
      </c>
      <c r="J18" s="1" t="s">
        <v>18</v>
      </c>
    </row>
    <row r="19" spans="1:10">
      <c r="B19" s="21" t="s">
        <v>336</v>
      </c>
      <c r="C19" s="1" t="s">
        <v>638</v>
      </c>
      <c r="D19" s="1" t="s">
        <v>1</v>
      </c>
      <c r="E19" s="1">
        <v>5.68</v>
      </c>
      <c r="F19" s="1">
        <v>0.11</v>
      </c>
      <c r="G19" s="12">
        <v>135</v>
      </c>
      <c r="H19" s="48">
        <v>2.9</v>
      </c>
      <c r="I19" s="1" t="s">
        <v>79</v>
      </c>
      <c r="J19" s="1" t="s">
        <v>18</v>
      </c>
    </row>
    <row r="20" spans="1:10">
      <c r="B20" s="21" t="s">
        <v>337</v>
      </c>
      <c r="C20" s="1" t="s">
        <v>638</v>
      </c>
      <c r="D20" s="1" t="s">
        <v>1</v>
      </c>
      <c r="E20" s="1">
        <v>3.71</v>
      </c>
      <c r="F20" s="1">
        <v>7.0000000000000007E-2</v>
      </c>
      <c r="G20" s="3">
        <v>142.6</v>
      </c>
      <c r="H20" s="48">
        <v>3.1</v>
      </c>
      <c r="I20" s="1" t="s">
        <v>79</v>
      </c>
      <c r="J20" s="1" t="s">
        <v>18</v>
      </c>
    </row>
    <row r="21" spans="1:10">
      <c r="B21" s="21" t="s">
        <v>338</v>
      </c>
      <c r="C21" s="1" t="s">
        <v>638</v>
      </c>
      <c r="D21" s="1" t="s">
        <v>1</v>
      </c>
      <c r="E21" s="1">
        <v>4.49</v>
      </c>
      <c r="F21" s="1">
        <v>0.09</v>
      </c>
      <c r="G21" s="3">
        <v>137.4</v>
      </c>
      <c r="H21" s="52">
        <v>2.9</v>
      </c>
      <c r="I21" s="1" t="s">
        <v>79</v>
      </c>
      <c r="J21" s="1" t="s">
        <v>18</v>
      </c>
    </row>
    <row r="22" spans="1:10">
      <c r="B22" s="21" t="s">
        <v>339</v>
      </c>
      <c r="C22" s="1" t="s">
        <v>638</v>
      </c>
      <c r="D22" s="1" t="s">
        <v>1</v>
      </c>
      <c r="E22" s="1">
        <v>6.43</v>
      </c>
      <c r="F22" s="1">
        <v>0.13</v>
      </c>
      <c r="G22" s="3">
        <v>142.4</v>
      </c>
      <c r="H22" s="52">
        <v>3</v>
      </c>
      <c r="I22" s="1" t="s">
        <v>79</v>
      </c>
      <c r="J22" s="1" t="s">
        <v>18</v>
      </c>
    </row>
    <row r="23" spans="1:10">
      <c r="B23" s="21" t="s">
        <v>340</v>
      </c>
      <c r="C23" s="1" t="s">
        <v>638</v>
      </c>
      <c r="D23" s="1" t="s">
        <v>1</v>
      </c>
      <c r="E23" s="1">
        <v>6.43</v>
      </c>
      <c r="F23" s="1">
        <v>0.13</v>
      </c>
      <c r="G23" s="3">
        <v>142.6</v>
      </c>
      <c r="H23" s="52">
        <v>3</v>
      </c>
      <c r="I23" s="1" t="s">
        <v>79</v>
      </c>
      <c r="J23" s="1" t="s">
        <v>18</v>
      </c>
    </row>
    <row r="24" spans="1:10">
      <c r="B24" s="21" t="s">
        <v>341</v>
      </c>
      <c r="C24" s="1" t="s">
        <v>638</v>
      </c>
      <c r="D24" s="1" t="s">
        <v>1</v>
      </c>
      <c r="E24" s="1">
        <v>7.07</v>
      </c>
      <c r="F24" s="1">
        <v>0.14000000000000001</v>
      </c>
      <c r="G24" s="3">
        <v>131.1</v>
      </c>
      <c r="H24" s="48">
        <v>2.8</v>
      </c>
      <c r="I24" s="1" t="s">
        <v>79</v>
      </c>
      <c r="J24" s="1" t="s">
        <v>18</v>
      </c>
    </row>
    <row r="25" spans="1:10">
      <c r="B25" s="21" t="s">
        <v>342</v>
      </c>
      <c r="C25" s="1" t="s">
        <v>638</v>
      </c>
      <c r="D25" s="1" t="s">
        <v>1</v>
      </c>
      <c r="E25" s="4">
        <v>3.8</v>
      </c>
      <c r="F25" s="1">
        <v>0.08</v>
      </c>
      <c r="G25" s="3">
        <v>136.4</v>
      </c>
      <c r="H25" s="48">
        <v>2.9</v>
      </c>
      <c r="I25" s="1" t="s">
        <v>79</v>
      </c>
      <c r="J25" s="1" t="s">
        <v>18</v>
      </c>
    </row>
    <row r="26" spans="1:10">
      <c r="B26" s="21" t="s">
        <v>343</v>
      </c>
      <c r="C26" s="1" t="s">
        <v>638</v>
      </c>
      <c r="D26" s="1" t="s">
        <v>1</v>
      </c>
      <c r="E26" s="1">
        <v>5.72</v>
      </c>
      <c r="F26" s="1">
        <v>0.11</v>
      </c>
      <c r="G26" s="3">
        <v>128.1</v>
      </c>
      <c r="H26" s="48">
        <v>2.7</v>
      </c>
      <c r="I26" s="1" t="s">
        <v>79</v>
      </c>
      <c r="J26" s="1" t="s">
        <v>18</v>
      </c>
    </row>
    <row r="27" spans="1:10">
      <c r="B27" s="21" t="s">
        <v>344</v>
      </c>
      <c r="C27" s="1" t="s">
        <v>638</v>
      </c>
      <c r="D27" s="1" t="s">
        <v>1</v>
      </c>
      <c r="E27" s="1">
        <v>5.21</v>
      </c>
      <c r="F27" s="4">
        <v>0.1</v>
      </c>
      <c r="G27" s="3">
        <v>137.19999999999999</v>
      </c>
      <c r="H27" s="48">
        <v>2.9</v>
      </c>
      <c r="I27" s="1" t="s">
        <v>79</v>
      </c>
      <c r="J27" s="1" t="s">
        <v>18</v>
      </c>
    </row>
    <row r="28" spans="1:10">
      <c r="B28" s="21" t="s">
        <v>345</v>
      </c>
      <c r="C28" s="1" t="s">
        <v>638</v>
      </c>
      <c r="D28" s="1" t="s">
        <v>1</v>
      </c>
      <c r="E28" s="1">
        <v>4.97</v>
      </c>
      <c r="F28" s="4">
        <v>0.1</v>
      </c>
      <c r="G28" s="3">
        <v>127.7</v>
      </c>
      <c r="H28" s="48">
        <v>2.7</v>
      </c>
      <c r="I28" s="1" t="s">
        <v>79</v>
      </c>
      <c r="J28" s="1" t="s">
        <v>18</v>
      </c>
    </row>
    <row r="30" spans="1:10">
      <c r="A30" s="3" t="s">
        <v>267</v>
      </c>
    </row>
    <row r="31" spans="1:10">
      <c r="B31" s="21" t="s">
        <v>268</v>
      </c>
      <c r="C31" s="1" t="s">
        <v>638</v>
      </c>
      <c r="D31" s="1" t="s">
        <v>1</v>
      </c>
      <c r="E31" s="1">
        <v>4.6100000000000003</v>
      </c>
      <c r="F31" s="1">
        <v>0.09</v>
      </c>
      <c r="G31" s="3">
        <v>151.5</v>
      </c>
      <c r="H31" s="48">
        <v>3.3</v>
      </c>
      <c r="I31" s="1" t="s">
        <v>1064</v>
      </c>
      <c r="J31" s="1" t="s">
        <v>18</v>
      </c>
    </row>
    <row r="32" spans="1:10">
      <c r="B32" s="21" t="s">
        <v>269</v>
      </c>
      <c r="C32" s="1" t="s">
        <v>638</v>
      </c>
      <c r="D32" s="1" t="s">
        <v>1</v>
      </c>
      <c r="E32" s="4">
        <v>4.5999999999999996</v>
      </c>
      <c r="F32" s="1">
        <v>0.09</v>
      </c>
      <c r="G32" s="3">
        <v>164.8</v>
      </c>
      <c r="H32" s="48">
        <v>3.5</v>
      </c>
      <c r="I32" s="1" t="s">
        <v>1064</v>
      </c>
      <c r="J32" s="1" t="s">
        <v>18</v>
      </c>
    </row>
    <row r="33" spans="1:11">
      <c r="B33" s="21" t="s">
        <v>155</v>
      </c>
      <c r="C33" s="1" t="s">
        <v>638</v>
      </c>
      <c r="D33" s="1" t="s">
        <v>1</v>
      </c>
      <c r="E33" s="1">
        <v>5.21</v>
      </c>
      <c r="F33" s="4">
        <v>0.1</v>
      </c>
      <c r="G33" s="3">
        <v>138.80000000000001</v>
      </c>
      <c r="H33" s="52">
        <v>3</v>
      </c>
      <c r="I33" s="1" t="s">
        <v>1064</v>
      </c>
      <c r="J33" s="1" t="s">
        <v>18</v>
      </c>
    </row>
    <row r="34" spans="1:11">
      <c r="B34" s="21" t="s">
        <v>156</v>
      </c>
      <c r="C34" s="1" t="s">
        <v>638</v>
      </c>
      <c r="D34" s="1" t="s">
        <v>1</v>
      </c>
      <c r="E34" s="1">
        <v>6.14</v>
      </c>
      <c r="F34" s="1">
        <v>0.12</v>
      </c>
      <c r="G34" s="3">
        <v>158.5</v>
      </c>
      <c r="H34" s="48">
        <v>3.4</v>
      </c>
      <c r="I34" s="1" t="s">
        <v>1064</v>
      </c>
      <c r="J34" s="1" t="s">
        <v>18</v>
      </c>
    </row>
    <row r="36" spans="1:11">
      <c r="A36" s="8" t="s">
        <v>1038</v>
      </c>
      <c r="B36" s="8"/>
      <c r="C36" s="9"/>
      <c r="D36" s="9"/>
      <c r="E36" s="9"/>
      <c r="F36" s="9"/>
      <c r="G36" s="9"/>
      <c r="H36" s="50"/>
      <c r="I36" s="9"/>
      <c r="J36" s="9"/>
    </row>
    <row r="37" spans="1:11">
      <c r="A37" s="8"/>
      <c r="B37" s="9" t="s">
        <v>719</v>
      </c>
      <c r="C37" s="9" t="s">
        <v>638</v>
      </c>
      <c r="D37" s="9" t="s">
        <v>1</v>
      </c>
      <c r="E37" s="9">
        <v>3.43</v>
      </c>
      <c r="F37" s="41" t="s">
        <v>806</v>
      </c>
      <c r="G37" s="8">
        <v>144</v>
      </c>
      <c r="H37" s="50">
        <v>7</v>
      </c>
      <c r="I37" s="9" t="s">
        <v>718</v>
      </c>
      <c r="J37" s="9" t="s">
        <v>18</v>
      </c>
    </row>
    <row r="38" spans="1:11">
      <c r="A38" s="8"/>
      <c r="B38" s="9" t="s">
        <v>720</v>
      </c>
      <c r="C38" s="9" t="s">
        <v>638</v>
      </c>
      <c r="D38" s="9" t="s">
        <v>1</v>
      </c>
      <c r="E38" s="9">
        <v>5.27</v>
      </c>
      <c r="F38" s="41" t="s">
        <v>806</v>
      </c>
      <c r="G38" s="8">
        <v>182</v>
      </c>
      <c r="H38" s="50">
        <v>9</v>
      </c>
      <c r="I38" s="9" t="s">
        <v>718</v>
      </c>
      <c r="J38" s="9" t="s">
        <v>18</v>
      </c>
    </row>
    <row r="39" spans="1:11">
      <c r="A39" s="74"/>
      <c r="B39" s="71" t="s">
        <v>721</v>
      </c>
      <c r="C39" s="71" t="s">
        <v>638</v>
      </c>
      <c r="D39" s="71" t="s">
        <v>1</v>
      </c>
      <c r="E39" s="71">
        <v>4.04</v>
      </c>
      <c r="F39" s="80" t="s">
        <v>806</v>
      </c>
      <c r="G39" s="74">
        <v>149</v>
      </c>
      <c r="H39" s="75">
        <v>7</v>
      </c>
      <c r="I39" s="71" t="s">
        <v>718</v>
      </c>
      <c r="J39" s="71" t="s">
        <v>18</v>
      </c>
      <c r="K39" s="59"/>
    </row>
  </sheetData>
  <phoneticPr fontId="1"/>
  <pageMargins left="0.70866141732283472" right="0.70866141732283472" top="0.74803149606299213" bottom="0.74803149606299213" header="0.31496062992125984" footer="0.31496062992125984"/>
  <pageSetup paperSize="9" scale="75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0"/>
  <sheetViews>
    <sheetView workbookViewId="0">
      <selection activeCell="C2" sqref="C2"/>
    </sheetView>
  </sheetViews>
  <sheetFormatPr defaultColWidth="10.83203125" defaultRowHeight="12"/>
  <cols>
    <col min="1" max="1" width="3.83203125" style="3" customWidth="1"/>
    <col min="2" max="2" width="17.83203125" style="3" customWidth="1"/>
    <col min="3" max="3" width="22.83203125" style="1" customWidth="1"/>
    <col min="4" max="4" width="12.83203125" style="1" customWidth="1"/>
    <col min="5" max="6" width="6.83203125" style="1" customWidth="1"/>
    <col min="7" max="7" width="7.83203125" style="3" customWidth="1"/>
    <col min="8" max="8" width="6.83203125" style="48" customWidth="1"/>
    <col min="9" max="9" width="15.83203125" style="1" customWidth="1"/>
    <col min="10" max="11" width="10.83203125" style="1" customWidth="1"/>
    <col min="12" max="16384" width="10.83203125" style="1"/>
  </cols>
  <sheetData>
    <row r="2" spans="1:11" ht="19.5" customHeight="1">
      <c r="A2" s="82" t="s">
        <v>1095</v>
      </c>
    </row>
    <row r="3" spans="1:11">
      <c r="A3" s="56" t="s">
        <v>500</v>
      </c>
      <c r="B3" s="55" t="s">
        <v>1053</v>
      </c>
      <c r="C3" s="65" t="s">
        <v>498</v>
      </c>
      <c r="D3" s="65" t="s">
        <v>615</v>
      </c>
      <c r="E3" s="55" t="s">
        <v>1054</v>
      </c>
      <c r="F3" s="55" t="s">
        <v>1056</v>
      </c>
      <c r="G3" s="56" t="s">
        <v>1057</v>
      </c>
      <c r="H3" s="55" t="s">
        <v>1056</v>
      </c>
      <c r="I3" s="55" t="s">
        <v>23</v>
      </c>
      <c r="J3" s="55" t="s">
        <v>499</v>
      </c>
      <c r="K3" s="55" t="s">
        <v>501</v>
      </c>
    </row>
    <row r="4" spans="1:11">
      <c r="A4" s="57"/>
      <c r="B4" s="58"/>
      <c r="C4" s="59"/>
      <c r="D4" s="59"/>
      <c r="E4" s="60" t="s">
        <v>1055</v>
      </c>
      <c r="F4" s="60" t="s">
        <v>1060</v>
      </c>
      <c r="G4" s="61" t="s">
        <v>1058</v>
      </c>
      <c r="H4" s="60" t="s">
        <v>1059</v>
      </c>
      <c r="I4" s="59"/>
      <c r="J4" s="58"/>
      <c r="K4" s="62"/>
    </row>
    <row r="5" spans="1:11">
      <c r="A5" s="3" t="s">
        <v>1073</v>
      </c>
    </row>
    <row r="6" spans="1:11">
      <c r="B6" s="21">
        <v>71071401</v>
      </c>
      <c r="C6" s="1" t="s">
        <v>635</v>
      </c>
      <c r="D6" s="1" t="s">
        <v>6</v>
      </c>
      <c r="E6" s="1">
        <v>7.62</v>
      </c>
      <c r="F6" s="32" t="s">
        <v>806</v>
      </c>
      <c r="G6" s="3">
        <v>445</v>
      </c>
      <c r="H6" s="63" t="s">
        <v>806</v>
      </c>
      <c r="I6" s="1" t="s">
        <v>377</v>
      </c>
      <c r="J6" s="1" t="s">
        <v>8</v>
      </c>
    </row>
    <row r="7" spans="1:11">
      <c r="B7" s="21">
        <v>71071401</v>
      </c>
      <c r="C7" s="1" t="s">
        <v>635</v>
      </c>
      <c r="D7" s="1" t="s">
        <v>6</v>
      </c>
      <c r="E7" s="1">
        <v>7.62</v>
      </c>
      <c r="F7" s="32" t="s">
        <v>806</v>
      </c>
      <c r="G7" s="3">
        <v>440</v>
      </c>
      <c r="H7" s="63" t="s">
        <v>806</v>
      </c>
      <c r="I7" s="1" t="s">
        <v>377</v>
      </c>
      <c r="J7" s="1" t="s">
        <v>8</v>
      </c>
    </row>
    <row r="8" spans="1:11">
      <c r="B8" s="21">
        <v>73040305</v>
      </c>
      <c r="C8" s="1" t="s">
        <v>852</v>
      </c>
      <c r="D8" s="1" t="s">
        <v>6</v>
      </c>
      <c r="E8" s="1">
        <v>7.95</v>
      </c>
      <c r="F8" s="32" t="s">
        <v>806</v>
      </c>
      <c r="G8" s="3">
        <v>402</v>
      </c>
      <c r="H8" s="63" t="s">
        <v>806</v>
      </c>
      <c r="I8" s="1" t="s">
        <v>377</v>
      </c>
      <c r="J8" s="1" t="s">
        <v>8</v>
      </c>
    </row>
    <row r="9" spans="1:11">
      <c r="B9" s="21"/>
      <c r="F9" s="32"/>
      <c r="H9" s="63"/>
    </row>
    <row r="10" spans="1:11">
      <c r="A10" s="3" t="s">
        <v>1039</v>
      </c>
    </row>
    <row r="11" spans="1:11">
      <c r="B11" s="21" t="s">
        <v>375</v>
      </c>
      <c r="C11" s="1" t="s">
        <v>638</v>
      </c>
      <c r="D11" s="1" t="s">
        <v>374</v>
      </c>
      <c r="E11" s="1">
        <v>3.84</v>
      </c>
      <c r="F11" s="32" t="s">
        <v>806</v>
      </c>
      <c r="G11" s="3">
        <v>208</v>
      </c>
      <c r="H11" s="63" t="s">
        <v>806</v>
      </c>
      <c r="I11" s="1" t="s">
        <v>373</v>
      </c>
      <c r="J11" s="1" t="s">
        <v>48</v>
      </c>
    </row>
    <row r="12" spans="1:11">
      <c r="B12" s="21" t="s">
        <v>376</v>
      </c>
      <c r="C12" s="1" t="s">
        <v>638</v>
      </c>
      <c r="D12" s="1" t="s">
        <v>374</v>
      </c>
      <c r="E12" s="4">
        <v>7.6</v>
      </c>
      <c r="F12" s="32" t="s">
        <v>806</v>
      </c>
      <c r="G12" s="3">
        <v>240</v>
      </c>
      <c r="H12" s="63" t="s">
        <v>806</v>
      </c>
      <c r="I12" s="1" t="s">
        <v>373</v>
      </c>
      <c r="J12" s="1" t="s">
        <v>48</v>
      </c>
    </row>
    <row r="14" spans="1:11">
      <c r="A14" s="3" t="s">
        <v>1040</v>
      </c>
    </row>
    <row r="15" spans="1:11">
      <c r="B15" s="21">
        <v>75121308</v>
      </c>
      <c r="C15" s="1" t="s">
        <v>638</v>
      </c>
      <c r="D15" s="1" t="s">
        <v>6</v>
      </c>
      <c r="E15" s="1">
        <v>8.0399999999999991</v>
      </c>
      <c r="F15" s="32" t="s">
        <v>806</v>
      </c>
      <c r="G15" s="3">
        <v>352</v>
      </c>
      <c r="H15" s="63" t="s">
        <v>806</v>
      </c>
      <c r="I15" s="1" t="s">
        <v>430</v>
      </c>
      <c r="J15" s="1" t="s">
        <v>48</v>
      </c>
    </row>
    <row r="16" spans="1:11">
      <c r="B16" s="21">
        <v>75050001</v>
      </c>
      <c r="C16" s="1" t="s">
        <v>638</v>
      </c>
      <c r="D16" s="1" t="s">
        <v>6</v>
      </c>
      <c r="E16" s="1">
        <v>8.9499999999999993</v>
      </c>
      <c r="F16" s="32" t="s">
        <v>806</v>
      </c>
      <c r="G16" s="3">
        <v>317</v>
      </c>
      <c r="H16" s="63" t="s">
        <v>806</v>
      </c>
      <c r="I16" s="1" t="s">
        <v>430</v>
      </c>
      <c r="J16" s="1" t="s">
        <v>432</v>
      </c>
    </row>
    <row r="17" spans="1:10">
      <c r="B17" s="21">
        <v>75053114</v>
      </c>
      <c r="C17" s="1" t="s">
        <v>638</v>
      </c>
      <c r="D17" s="1" t="s">
        <v>6</v>
      </c>
      <c r="E17" s="1">
        <v>3.35</v>
      </c>
      <c r="F17" s="32" t="s">
        <v>806</v>
      </c>
      <c r="G17" s="3">
        <v>394</v>
      </c>
      <c r="H17" s="63" t="s">
        <v>806</v>
      </c>
      <c r="I17" s="1" t="s">
        <v>430</v>
      </c>
      <c r="J17" s="1" t="s">
        <v>48</v>
      </c>
    </row>
    <row r="18" spans="1:10">
      <c r="B18" s="21">
        <v>75072413</v>
      </c>
      <c r="C18" s="1" t="s">
        <v>638</v>
      </c>
      <c r="D18" s="1" t="s">
        <v>6</v>
      </c>
      <c r="E18" s="1">
        <v>8.17</v>
      </c>
      <c r="F18" s="32" t="s">
        <v>806</v>
      </c>
      <c r="G18" s="3">
        <v>376</v>
      </c>
      <c r="H18" s="63" t="s">
        <v>806</v>
      </c>
      <c r="I18" s="1" t="s">
        <v>430</v>
      </c>
      <c r="J18" s="1" t="s">
        <v>48</v>
      </c>
    </row>
    <row r="19" spans="1:10">
      <c r="B19" s="21">
        <v>75051705</v>
      </c>
      <c r="C19" s="1" t="s">
        <v>638</v>
      </c>
      <c r="D19" s="1" t="s">
        <v>6</v>
      </c>
      <c r="E19" s="1">
        <v>5.74</v>
      </c>
      <c r="F19" s="32" t="s">
        <v>806</v>
      </c>
      <c r="G19" s="3">
        <v>327</v>
      </c>
      <c r="H19" s="63" t="s">
        <v>806</v>
      </c>
      <c r="I19" s="1" t="s">
        <v>430</v>
      </c>
      <c r="J19" s="1" t="s">
        <v>431</v>
      </c>
    </row>
    <row r="20" spans="1:10">
      <c r="B20" s="21">
        <v>75050804</v>
      </c>
      <c r="C20" s="1" t="s">
        <v>638</v>
      </c>
      <c r="D20" s="1" t="s">
        <v>6</v>
      </c>
      <c r="E20" s="1">
        <v>6.86</v>
      </c>
      <c r="F20" s="32" t="s">
        <v>806</v>
      </c>
      <c r="G20" s="3">
        <v>377</v>
      </c>
      <c r="H20" s="63" t="s">
        <v>806</v>
      </c>
      <c r="I20" s="1" t="s">
        <v>430</v>
      </c>
      <c r="J20" s="1" t="s">
        <v>48</v>
      </c>
    </row>
    <row r="21" spans="1:10">
      <c r="B21" s="21"/>
      <c r="G21" s="20"/>
      <c r="H21" s="54"/>
    </row>
    <row r="22" spans="1:10">
      <c r="A22" s="3" t="s">
        <v>353</v>
      </c>
    </row>
    <row r="23" spans="1:10">
      <c r="B23" s="21" t="s">
        <v>355</v>
      </c>
      <c r="C23" s="1" t="s">
        <v>638</v>
      </c>
      <c r="D23" s="1" t="s">
        <v>6</v>
      </c>
      <c r="E23" s="1">
        <v>3.96</v>
      </c>
      <c r="F23" s="1">
        <v>0.08</v>
      </c>
      <c r="G23" s="12">
        <v>195.2</v>
      </c>
      <c r="H23" s="52">
        <v>4.2</v>
      </c>
      <c r="I23" s="1" t="s">
        <v>354</v>
      </c>
      <c r="J23" s="1" t="s">
        <v>48</v>
      </c>
    </row>
    <row r="24" spans="1:10">
      <c r="B24" s="21" t="s">
        <v>356</v>
      </c>
      <c r="C24" s="1" t="s">
        <v>638</v>
      </c>
      <c r="D24" s="1" t="s">
        <v>6</v>
      </c>
      <c r="E24" s="1">
        <v>4.05</v>
      </c>
      <c r="F24" s="1">
        <v>0.08</v>
      </c>
      <c r="G24" s="12">
        <v>189.5</v>
      </c>
      <c r="H24" s="52">
        <v>4</v>
      </c>
      <c r="I24" s="1" t="s">
        <v>354</v>
      </c>
      <c r="J24" s="1" t="s">
        <v>48</v>
      </c>
    </row>
    <row r="25" spans="1:10">
      <c r="B25" s="21" t="s">
        <v>357</v>
      </c>
      <c r="C25" s="1" t="s">
        <v>638</v>
      </c>
      <c r="D25" s="1" t="s">
        <v>6</v>
      </c>
      <c r="E25" s="1">
        <v>3.76</v>
      </c>
      <c r="F25" s="1">
        <v>0.08</v>
      </c>
      <c r="G25" s="12">
        <v>220.2</v>
      </c>
      <c r="H25" s="52">
        <v>4.5999999999999996</v>
      </c>
      <c r="I25" s="1" t="s">
        <v>354</v>
      </c>
      <c r="J25" s="1" t="s">
        <v>48</v>
      </c>
    </row>
    <row r="26" spans="1:10">
      <c r="B26" s="21" t="s">
        <v>358</v>
      </c>
      <c r="C26" s="1" t="s">
        <v>638</v>
      </c>
      <c r="D26" s="1" t="s">
        <v>6</v>
      </c>
      <c r="E26" s="4">
        <v>4.0999999999999996</v>
      </c>
      <c r="F26" s="1">
        <v>0.08</v>
      </c>
      <c r="G26" s="12">
        <v>208.3</v>
      </c>
      <c r="H26" s="52">
        <v>4.4000000000000004</v>
      </c>
      <c r="I26" s="1" t="s">
        <v>354</v>
      </c>
      <c r="J26" s="1" t="s">
        <v>48</v>
      </c>
    </row>
    <row r="27" spans="1:10">
      <c r="B27" s="21" t="s">
        <v>359</v>
      </c>
      <c r="C27" s="1" t="s">
        <v>638</v>
      </c>
      <c r="D27" s="1" t="s">
        <v>6</v>
      </c>
      <c r="E27" s="4">
        <v>3.7</v>
      </c>
      <c r="F27" s="1">
        <v>7.0000000000000007E-2</v>
      </c>
      <c r="G27" s="12">
        <v>206.4</v>
      </c>
      <c r="H27" s="52">
        <v>4.3</v>
      </c>
      <c r="I27" s="1" t="s">
        <v>354</v>
      </c>
      <c r="J27" s="1" t="s">
        <v>48</v>
      </c>
    </row>
    <row r="28" spans="1:10">
      <c r="B28" s="21" t="s">
        <v>360</v>
      </c>
      <c r="C28" s="1" t="s">
        <v>638</v>
      </c>
      <c r="D28" s="1" t="s">
        <v>6</v>
      </c>
      <c r="E28" s="1">
        <v>3.63</v>
      </c>
      <c r="F28" s="1">
        <v>7.0000000000000007E-2</v>
      </c>
      <c r="G28" s="12">
        <v>196.3</v>
      </c>
      <c r="H28" s="52">
        <v>4.0999999999999996</v>
      </c>
      <c r="I28" s="1" t="s">
        <v>354</v>
      </c>
      <c r="J28" s="1" t="s">
        <v>48</v>
      </c>
    </row>
    <row r="29" spans="1:10">
      <c r="B29" s="21" t="s">
        <v>361</v>
      </c>
      <c r="C29" s="1" t="s">
        <v>638</v>
      </c>
      <c r="D29" s="1" t="s">
        <v>6</v>
      </c>
      <c r="E29" s="1">
        <v>4.08</v>
      </c>
      <c r="F29" s="1">
        <v>0.08</v>
      </c>
      <c r="G29" s="12">
        <v>228.5</v>
      </c>
      <c r="H29" s="52">
        <v>4.8</v>
      </c>
      <c r="I29" s="1" t="s">
        <v>354</v>
      </c>
      <c r="J29" s="1" t="s">
        <v>48</v>
      </c>
    </row>
    <row r="30" spans="1:10">
      <c r="B30" s="21" t="s">
        <v>362</v>
      </c>
      <c r="C30" s="1" t="s">
        <v>638</v>
      </c>
      <c r="D30" s="1" t="s">
        <v>6</v>
      </c>
      <c r="E30" s="4">
        <v>4.2</v>
      </c>
      <c r="F30" s="1">
        <v>0.08</v>
      </c>
      <c r="G30" s="12">
        <v>185.7</v>
      </c>
      <c r="H30" s="52">
        <v>3.9</v>
      </c>
      <c r="I30" s="1" t="s">
        <v>354</v>
      </c>
      <c r="J30" s="1" t="s">
        <v>48</v>
      </c>
    </row>
    <row r="31" spans="1:10">
      <c r="B31" s="21" t="s">
        <v>363</v>
      </c>
      <c r="C31" s="1" t="s">
        <v>638</v>
      </c>
      <c r="D31" s="1" t="s">
        <v>6</v>
      </c>
      <c r="E31" s="1">
        <v>2.99</v>
      </c>
      <c r="F31" s="1">
        <v>0.06</v>
      </c>
      <c r="G31" s="12">
        <v>199.2</v>
      </c>
      <c r="H31" s="52">
        <v>4.2</v>
      </c>
      <c r="I31" s="1" t="s">
        <v>354</v>
      </c>
      <c r="J31" s="1" t="s">
        <v>48</v>
      </c>
    </row>
    <row r="32" spans="1:10">
      <c r="B32" s="21" t="s">
        <v>365</v>
      </c>
      <c r="C32" s="1" t="s">
        <v>638</v>
      </c>
      <c r="D32" s="1" t="s">
        <v>6</v>
      </c>
      <c r="E32" s="1">
        <v>2.81</v>
      </c>
      <c r="F32" s="1">
        <v>0.06</v>
      </c>
      <c r="G32" s="12">
        <v>225</v>
      </c>
      <c r="H32" s="52">
        <v>4.7</v>
      </c>
      <c r="I32" s="1" t="s">
        <v>364</v>
      </c>
      <c r="J32" s="1" t="s">
        <v>48</v>
      </c>
    </row>
    <row r="33" spans="1:10">
      <c r="B33" s="21" t="s">
        <v>366</v>
      </c>
      <c r="C33" s="1" t="s">
        <v>638</v>
      </c>
      <c r="D33" s="1" t="s">
        <v>6</v>
      </c>
      <c r="E33" s="1">
        <v>4.26</v>
      </c>
      <c r="F33" s="1">
        <v>0.09</v>
      </c>
      <c r="G33" s="12">
        <v>208.6</v>
      </c>
      <c r="H33" s="52">
        <v>4.4000000000000004</v>
      </c>
      <c r="I33" s="1" t="s">
        <v>364</v>
      </c>
      <c r="J33" s="1" t="s">
        <v>48</v>
      </c>
    </row>
    <row r="34" spans="1:10">
      <c r="B34" s="21" t="s">
        <v>211</v>
      </c>
      <c r="C34" s="1" t="s">
        <v>638</v>
      </c>
      <c r="D34" s="1" t="s">
        <v>6</v>
      </c>
      <c r="E34" s="1">
        <v>3.19</v>
      </c>
      <c r="F34" s="1">
        <v>0.06</v>
      </c>
      <c r="G34" s="12">
        <v>209</v>
      </c>
      <c r="H34" s="52">
        <v>4.4000000000000004</v>
      </c>
      <c r="I34" s="1" t="s">
        <v>364</v>
      </c>
      <c r="J34" s="1" t="s">
        <v>48</v>
      </c>
    </row>
    <row r="35" spans="1:10">
      <c r="B35" s="21"/>
      <c r="G35" s="20"/>
      <c r="H35" s="54"/>
    </row>
    <row r="36" spans="1:10">
      <c r="A36" s="3" t="s">
        <v>1034</v>
      </c>
    </row>
    <row r="37" spans="1:10">
      <c r="B37" s="21" t="s">
        <v>216</v>
      </c>
      <c r="C37" s="1" t="s">
        <v>638</v>
      </c>
      <c r="D37" s="1" t="s">
        <v>6</v>
      </c>
      <c r="E37" s="1">
        <v>5.56</v>
      </c>
      <c r="F37" s="1">
        <v>0.11</v>
      </c>
      <c r="G37" s="12">
        <v>205.6</v>
      </c>
      <c r="H37" s="52">
        <v>4.4000000000000004</v>
      </c>
      <c r="I37" s="1" t="s">
        <v>52</v>
      </c>
      <c r="J37" s="1" t="s">
        <v>48</v>
      </c>
    </row>
    <row r="38" spans="1:10">
      <c r="B38" s="21" t="s">
        <v>217</v>
      </c>
      <c r="C38" s="1" t="s">
        <v>638</v>
      </c>
      <c r="D38" s="1" t="s">
        <v>6</v>
      </c>
      <c r="E38" s="1">
        <v>6.88</v>
      </c>
      <c r="F38" s="1">
        <v>0.14000000000000001</v>
      </c>
      <c r="G38" s="12">
        <v>198.7</v>
      </c>
      <c r="H38" s="52">
        <v>4.3</v>
      </c>
      <c r="I38" s="1" t="s">
        <v>52</v>
      </c>
      <c r="J38" s="1" t="s">
        <v>48</v>
      </c>
    </row>
    <row r="39" spans="1:10">
      <c r="B39" s="21" t="s">
        <v>218</v>
      </c>
      <c r="C39" s="1" t="s">
        <v>638</v>
      </c>
      <c r="D39" s="1" t="s">
        <v>6</v>
      </c>
      <c r="E39" s="1">
        <v>6.35</v>
      </c>
      <c r="F39" s="1">
        <v>0.13</v>
      </c>
      <c r="G39" s="12">
        <v>206.2</v>
      </c>
      <c r="H39" s="52">
        <v>4.7</v>
      </c>
      <c r="I39" s="1" t="s">
        <v>52</v>
      </c>
      <c r="J39" s="1" t="s">
        <v>48</v>
      </c>
    </row>
    <row r="40" spans="1:10">
      <c r="B40" s="21" t="s">
        <v>219</v>
      </c>
      <c r="C40" s="1" t="s">
        <v>638</v>
      </c>
      <c r="D40" s="1" t="s">
        <v>6</v>
      </c>
      <c r="E40" s="1">
        <v>4.13</v>
      </c>
      <c r="F40" s="1">
        <v>0.08</v>
      </c>
      <c r="G40" s="12">
        <v>207.9</v>
      </c>
      <c r="H40" s="52">
        <v>4.4000000000000004</v>
      </c>
      <c r="I40" s="1" t="s">
        <v>52</v>
      </c>
      <c r="J40" s="1" t="s">
        <v>48</v>
      </c>
    </row>
    <row r="41" spans="1:10">
      <c r="B41" s="21" t="s">
        <v>220</v>
      </c>
      <c r="C41" s="1" t="s">
        <v>638</v>
      </c>
      <c r="D41" s="1" t="s">
        <v>6</v>
      </c>
      <c r="E41" s="1">
        <v>3.07</v>
      </c>
      <c r="F41" s="1">
        <v>0.06</v>
      </c>
      <c r="G41" s="12">
        <v>225.3</v>
      </c>
      <c r="H41" s="52">
        <v>4.7</v>
      </c>
      <c r="I41" s="1" t="s">
        <v>52</v>
      </c>
      <c r="J41" s="1" t="s">
        <v>48</v>
      </c>
    </row>
    <row r="42" spans="1:10">
      <c r="B42" s="21" t="s">
        <v>221</v>
      </c>
      <c r="C42" s="1" t="s">
        <v>638</v>
      </c>
      <c r="D42" s="1" t="s">
        <v>6</v>
      </c>
      <c r="E42" s="1">
        <v>6.06</v>
      </c>
      <c r="F42" s="1">
        <v>0.12</v>
      </c>
      <c r="G42" s="12">
        <v>194.2</v>
      </c>
      <c r="H42" s="52">
        <v>4.4000000000000004</v>
      </c>
      <c r="I42" s="1" t="s">
        <v>52</v>
      </c>
      <c r="J42" s="1" t="s">
        <v>48</v>
      </c>
    </row>
    <row r="43" spans="1:10">
      <c r="B43" s="21"/>
      <c r="G43" s="20"/>
      <c r="H43" s="54"/>
    </row>
    <row r="44" spans="1:10">
      <c r="A44" s="3" t="s">
        <v>485</v>
      </c>
    </row>
    <row r="45" spans="1:10">
      <c r="B45" s="21" t="s">
        <v>486</v>
      </c>
      <c r="C45" s="1" t="s">
        <v>638</v>
      </c>
      <c r="D45" s="1" t="s">
        <v>6</v>
      </c>
      <c r="E45" s="1">
        <v>4.5199999999999996</v>
      </c>
      <c r="F45" s="1">
        <v>0.09</v>
      </c>
      <c r="G45" s="12">
        <v>184.5</v>
      </c>
      <c r="H45" s="52">
        <v>3.9</v>
      </c>
      <c r="I45" s="1" t="s">
        <v>803</v>
      </c>
      <c r="J45" s="1" t="s">
        <v>48</v>
      </c>
    </row>
    <row r="46" spans="1:10">
      <c r="B46" s="21" t="s">
        <v>487</v>
      </c>
      <c r="C46" s="1" t="s">
        <v>638</v>
      </c>
      <c r="D46" s="1" t="s">
        <v>6</v>
      </c>
      <c r="E46" s="1">
        <v>5.1100000000000003</v>
      </c>
      <c r="F46" s="4">
        <v>0.1</v>
      </c>
      <c r="G46" s="12">
        <v>178.7</v>
      </c>
      <c r="H46" s="52">
        <v>3.8</v>
      </c>
      <c r="I46" s="1" t="s">
        <v>803</v>
      </c>
      <c r="J46" s="1" t="s">
        <v>48</v>
      </c>
    </row>
    <row r="47" spans="1:10">
      <c r="B47" s="21" t="s">
        <v>488</v>
      </c>
      <c r="C47" s="1" t="s">
        <v>638</v>
      </c>
      <c r="D47" s="1" t="s">
        <v>6</v>
      </c>
      <c r="E47" s="1">
        <v>7.61</v>
      </c>
      <c r="F47" s="1">
        <v>0.15</v>
      </c>
      <c r="G47" s="12">
        <v>232.8</v>
      </c>
      <c r="H47" s="52">
        <v>4.9000000000000004</v>
      </c>
      <c r="I47" s="1" t="s">
        <v>803</v>
      </c>
      <c r="J47" s="1" t="s">
        <v>48</v>
      </c>
    </row>
    <row r="48" spans="1:10">
      <c r="G48" s="20"/>
    </row>
    <row r="49" spans="1:10">
      <c r="A49" s="3" t="s">
        <v>1018</v>
      </c>
      <c r="G49" s="22"/>
    </row>
    <row r="50" spans="1:10">
      <c r="B50" s="21" t="s">
        <v>801</v>
      </c>
      <c r="C50" s="1" t="s">
        <v>638</v>
      </c>
      <c r="D50" s="1" t="s">
        <v>1</v>
      </c>
      <c r="E50" s="1">
        <v>3.94</v>
      </c>
      <c r="F50" s="32" t="s">
        <v>806</v>
      </c>
      <c r="G50" s="12">
        <v>174.3</v>
      </c>
      <c r="H50" s="52">
        <v>5.3</v>
      </c>
      <c r="I50" s="1" t="s">
        <v>803</v>
      </c>
      <c r="J50" s="1" t="s">
        <v>18</v>
      </c>
    </row>
    <row r="51" spans="1:10">
      <c r="B51" s="21" t="s">
        <v>802</v>
      </c>
      <c r="C51" s="1" t="s">
        <v>638</v>
      </c>
      <c r="D51" s="1" t="s">
        <v>1</v>
      </c>
      <c r="E51" s="1">
        <v>1.77</v>
      </c>
      <c r="F51" s="32" t="s">
        <v>806</v>
      </c>
      <c r="G51" s="12">
        <v>183.8</v>
      </c>
      <c r="H51" s="52">
        <v>5.6</v>
      </c>
      <c r="I51" s="1" t="s">
        <v>803</v>
      </c>
      <c r="J51" s="1" t="s">
        <v>18</v>
      </c>
    </row>
    <row r="52" spans="1:10">
      <c r="A52" s="1"/>
      <c r="B52" s="1"/>
      <c r="G52" s="1"/>
    </row>
    <row r="53" spans="1:10">
      <c r="A53" s="3" t="s">
        <v>1035</v>
      </c>
    </row>
    <row r="54" spans="1:10">
      <c r="B54" s="21" t="s">
        <v>296</v>
      </c>
      <c r="C54" s="1" t="s">
        <v>638</v>
      </c>
      <c r="D54" s="1" t="s">
        <v>6</v>
      </c>
      <c r="E54" s="1">
        <v>5.26</v>
      </c>
      <c r="F54" s="1">
        <v>0.11</v>
      </c>
      <c r="G54" s="12">
        <v>271.3</v>
      </c>
      <c r="H54" s="52">
        <v>5.6</v>
      </c>
      <c r="I54" s="1" t="s">
        <v>158</v>
      </c>
      <c r="J54" s="1" t="s">
        <v>48</v>
      </c>
    </row>
    <row r="55" spans="1:10">
      <c r="B55" s="21" t="s">
        <v>297</v>
      </c>
      <c r="C55" s="1" t="s">
        <v>638</v>
      </c>
      <c r="D55" s="1" t="s">
        <v>6</v>
      </c>
      <c r="E55" s="1">
        <v>3.17</v>
      </c>
      <c r="F55" s="1">
        <v>0.06</v>
      </c>
      <c r="G55" s="12">
        <v>186.5</v>
      </c>
      <c r="H55" s="52">
        <v>3.9</v>
      </c>
      <c r="I55" s="1" t="s">
        <v>158</v>
      </c>
      <c r="J55" s="1" t="s">
        <v>48</v>
      </c>
    </row>
    <row r="56" spans="1:10">
      <c r="B56" s="21" t="s">
        <v>298</v>
      </c>
      <c r="C56" s="1" t="s">
        <v>638</v>
      </c>
      <c r="D56" s="1" t="s">
        <v>6</v>
      </c>
      <c r="E56" s="1">
        <v>6.49</v>
      </c>
      <c r="F56" s="1">
        <v>0.13</v>
      </c>
      <c r="G56" s="12">
        <v>191</v>
      </c>
      <c r="H56" s="52">
        <v>4</v>
      </c>
      <c r="I56" s="1" t="s">
        <v>158</v>
      </c>
      <c r="J56" s="1" t="s">
        <v>48</v>
      </c>
    </row>
    <row r="57" spans="1:10">
      <c r="B57" s="21" t="s">
        <v>299</v>
      </c>
      <c r="C57" s="1" t="s">
        <v>638</v>
      </c>
      <c r="D57" s="1" t="s">
        <v>6</v>
      </c>
      <c r="E57" s="4">
        <v>5.9</v>
      </c>
      <c r="F57" s="1">
        <v>0.12</v>
      </c>
      <c r="G57" s="12">
        <v>193</v>
      </c>
      <c r="H57" s="52">
        <v>4.0999999999999996</v>
      </c>
      <c r="I57" s="1" t="s">
        <v>158</v>
      </c>
      <c r="J57" s="1" t="s">
        <v>48</v>
      </c>
    </row>
    <row r="58" spans="1:10">
      <c r="B58" s="21" t="s">
        <v>300</v>
      </c>
      <c r="C58" s="1" t="s">
        <v>638</v>
      </c>
      <c r="D58" s="1" t="s">
        <v>6</v>
      </c>
      <c r="E58" s="1">
        <v>6.28</v>
      </c>
      <c r="F58" s="1">
        <v>0.13</v>
      </c>
      <c r="G58" s="12">
        <v>195.1</v>
      </c>
      <c r="H58" s="52">
        <v>4.5999999999999996</v>
      </c>
      <c r="I58" s="1" t="s">
        <v>158</v>
      </c>
      <c r="J58" s="1" t="s">
        <v>48</v>
      </c>
    </row>
    <row r="59" spans="1:10">
      <c r="B59" s="21" t="s">
        <v>301</v>
      </c>
      <c r="C59" s="1" t="s">
        <v>638</v>
      </c>
      <c r="D59" s="1" t="s">
        <v>6</v>
      </c>
      <c r="E59" s="1">
        <v>6.25</v>
      </c>
      <c r="F59" s="1">
        <v>0.13</v>
      </c>
      <c r="G59" s="12">
        <v>207.9</v>
      </c>
      <c r="H59" s="52">
        <v>4.9000000000000004</v>
      </c>
      <c r="I59" s="1" t="s">
        <v>158</v>
      </c>
      <c r="J59" s="1" t="s">
        <v>48</v>
      </c>
    </row>
    <row r="60" spans="1:10">
      <c r="B60" s="21" t="s">
        <v>302</v>
      </c>
      <c r="C60" s="1" t="s">
        <v>638</v>
      </c>
      <c r="D60" s="1" t="s">
        <v>6</v>
      </c>
      <c r="E60" s="1">
        <v>5.36</v>
      </c>
      <c r="F60" s="1">
        <v>0.11</v>
      </c>
      <c r="G60" s="12">
        <v>185.8</v>
      </c>
      <c r="H60" s="52">
        <v>4.5</v>
      </c>
      <c r="I60" s="1" t="s">
        <v>158</v>
      </c>
      <c r="J60" s="1" t="s">
        <v>48</v>
      </c>
    </row>
    <row r="61" spans="1:10">
      <c r="B61" s="21" t="s">
        <v>303</v>
      </c>
      <c r="C61" s="1" t="s">
        <v>638</v>
      </c>
      <c r="D61" s="1" t="s">
        <v>6</v>
      </c>
      <c r="E61" s="1">
        <v>3.95</v>
      </c>
      <c r="F61" s="1">
        <v>0.08</v>
      </c>
      <c r="G61" s="12">
        <v>210.7</v>
      </c>
      <c r="H61" s="52">
        <v>5.0999999999999996</v>
      </c>
      <c r="I61" s="1" t="s">
        <v>158</v>
      </c>
      <c r="J61" s="1" t="s">
        <v>48</v>
      </c>
    </row>
    <row r="62" spans="1:10">
      <c r="B62" s="21" t="s">
        <v>304</v>
      </c>
      <c r="C62" s="1" t="s">
        <v>638</v>
      </c>
      <c r="D62" s="1" t="s">
        <v>6</v>
      </c>
      <c r="E62" s="1">
        <v>4.5199999999999996</v>
      </c>
      <c r="F62" s="1">
        <v>0.09</v>
      </c>
      <c r="G62" s="12">
        <v>189.3</v>
      </c>
      <c r="H62" s="52">
        <v>4.5999999999999996</v>
      </c>
      <c r="I62" s="1" t="s">
        <v>158</v>
      </c>
      <c r="J62" s="1" t="s">
        <v>48</v>
      </c>
    </row>
    <row r="63" spans="1:10">
      <c r="B63" s="21" t="s">
        <v>305</v>
      </c>
      <c r="C63" s="1" t="s">
        <v>638</v>
      </c>
      <c r="D63" s="1" t="s">
        <v>6</v>
      </c>
      <c r="E63" s="1">
        <v>3.95</v>
      </c>
      <c r="F63" s="1">
        <v>0.08</v>
      </c>
      <c r="G63" s="12">
        <v>216.5</v>
      </c>
      <c r="H63" s="52">
        <v>5.2</v>
      </c>
      <c r="I63" s="1" t="s">
        <v>158</v>
      </c>
      <c r="J63" s="1" t="s">
        <v>48</v>
      </c>
    </row>
    <row r="64" spans="1:10">
      <c r="B64" s="21" t="s">
        <v>306</v>
      </c>
      <c r="C64" s="1" t="s">
        <v>638</v>
      </c>
      <c r="D64" s="1" t="s">
        <v>6</v>
      </c>
      <c r="E64" s="1">
        <v>4.1500000000000004</v>
      </c>
      <c r="F64" s="1">
        <v>0.08</v>
      </c>
      <c r="G64" s="12">
        <v>208.5</v>
      </c>
      <c r="H64" s="52">
        <v>5</v>
      </c>
      <c r="I64" s="1" t="s">
        <v>158</v>
      </c>
      <c r="J64" s="1" t="s">
        <v>48</v>
      </c>
    </row>
    <row r="65" spans="1:11">
      <c r="B65" s="21" t="s">
        <v>312</v>
      </c>
      <c r="C65" s="1" t="s">
        <v>638</v>
      </c>
      <c r="D65" s="1" t="s">
        <v>6</v>
      </c>
      <c r="E65" s="1">
        <v>4.4400000000000004</v>
      </c>
      <c r="F65" s="1">
        <v>0.09</v>
      </c>
      <c r="G65" s="12">
        <v>195.8</v>
      </c>
      <c r="H65" s="52">
        <v>4.7</v>
      </c>
      <c r="I65" s="1" t="s">
        <v>158</v>
      </c>
      <c r="J65" s="1" t="s">
        <v>48</v>
      </c>
    </row>
    <row r="66" spans="1:11">
      <c r="B66" s="21" t="s">
        <v>313</v>
      </c>
      <c r="C66" s="1" t="s">
        <v>638</v>
      </c>
      <c r="D66" s="1" t="s">
        <v>6</v>
      </c>
      <c r="E66" s="1">
        <v>3.89</v>
      </c>
      <c r="F66" s="1">
        <v>0.08</v>
      </c>
      <c r="G66" s="12">
        <v>202.2</v>
      </c>
      <c r="H66" s="52">
        <v>5</v>
      </c>
      <c r="I66" s="1" t="s">
        <v>158</v>
      </c>
      <c r="J66" s="1" t="s">
        <v>48</v>
      </c>
    </row>
    <row r="67" spans="1:11">
      <c r="B67" s="21" t="s">
        <v>315</v>
      </c>
      <c r="C67" s="1" t="s">
        <v>638</v>
      </c>
      <c r="D67" s="1" t="s">
        <v>6</v>
      </c>
      <c r="E67" s="1">
        <v>4.4400000000000004</v>
      </c>
      <c r="F67" s="1">
        <v>0.09</v>
      </c>
      <c r="G67" s="12">
        <v>208.7</v>
      </c>
      <c r="H67" s="52">
        <v>5</v>
      </c>
      <c r="I67" s="1" t="s">
        <v>158</v>
      </c>
      <c r="J67" s="1" t="s">
        <v>48</v>
      </c>
    </row>
    <row r="68" spans="1:11">
      <c r="B68" s="21" t="s">
        <v>314</v>
      </c>
      <c r="C68" s="1" t="s">
        <v>638</v>
      </c>
      <c r="D68" s="1" t="s">
        <v>6</v>
      </c>
      <c r="E68" s="1">
        <v>6.13</v>
      </c>
      <c r="F68" s="1">
        <v>0.12</v>
      </c>
      <c r="G68" s="12">
        <v>209.8</v>
      </c>
      <c r="H68" s="52">
        <v>5</v>
      </c>
      <c r="I68" s="1" t="s">
        <v>158</v>
      </c>
      <c r="J68" s="1" t="s">
        <v>48</v>
      </c>
    </row>
    <row r="69" spans="1:11">
      <c r="B69" s="21" t="s">
        <v>316</v>
      </c>
      <c r="C69" s="1" t="s">
        <v>638</v>
      </c>
      <c r="D69" s="1" t="s">
        <v>6</v>
      </c>
      <c r="E69" s="1">
        <v>3.01</v>
      </c>
      <c r="F69" s="1">
        <v>0.06</v>
      </c>
      <c r="G69" s="12">
        <v>192</v>
      </c>
      <c r="H69" s="52">
        <v>4.8</v>
      </c>
      <c r="I69" s="1" t="s">
        <v>158</v>
      </c>
      <c r="J69" s="1" t="s">
        <v>48</v>
      </c>
    </row>
    <row r="71" spans="1:11">
      <c r="A71" s="3" t="s">
        <v>939</v>
      </c>
    </row>
    <row r="72" spans="1:11">
      <c r="B72" s="21" t="s">
        <v>1051</v>
      </c>
      <c r="C72" s="1" t="s">
        <v>638</v>
      </c>
      <c r="D72" s="1" t="s">
        <v>6</v>
      </c>
      <c r="E72" s="4">
        <v>3.4340000000000002</v>
      </c>
      <c r="F72" s="4">
        <v>6.9000000000000006E-2</v>
      </c>
      <c r="G72" s="12">
        <v>211.1</v>
      </c>
      <c r="H72" s="52">
        <v>5.0999999999999996</v>
      </c>
      <c r="I72" s="1" t="s">
        <v>21</v>
      </c>
      <c r="J72" s="1" t="s">
        <v>48</v>
      </c>
      <c r="K72" s="5"/>
    </row>
    <row r="73" spans="1:11">
      <c r="B73" s="21" t="s">
        <v>1051</v>
      </c>
      <c r="C73" s="1" t="s">
        <v>638</v>
      </c>
      <c r="D73" s="1" t="s">
        <v>1</v>
      </c>
      <c r="E73" s="4">
        <v>3.4340000000000002</v>
      </c>
      <c r="F73" s="4">
        <v>6.9000000000000006E-2</v>
      </c>
      <c r="G73" s="12">
        <v>209.7</v>
      </c>
      <c r="H73" s="52">
        <v>5.2</v>
      </c>
      <c r="I73" s="1" t="s">
        <v>21</v>
      </c>
      <c r="J73" s="1" t="s">
        <v>18</v>
      </c>
      <c r="K73" s="5"/>
    </row>
    <row r="74" spans="1:11">
      <c r="B74" s="21"/>
      <c r="E74" s="4"/>
      <c r="F74" s="4"/>
      <c r="G74" s="20"/>
      <c r="H74" s="54"/>
      <c r="K74" s="5"/>
    </row>
    <row r="75" spans="1:11">
      <c r="A75" s="3" t="s">
        <v>1021</v>
      </c>
    </row>
    <row r="76" spans="1:11">
      <c r="B76" s="1" t="s">
        <v>740</v>
      </c>
      <c r="C76" s="1" t="s">
        <v>605</v>
      </c>
      <c r="D76" s="1" t="s">
        <v>4</v>
      </c>
      <c r="E76" s="4">
        <v>0.3</v>
      </c>
      <c r="F76" s="1">
        <v>0.01</v>
      </c>
      <c r="G76" s="12">
        <v>442.4</v>
      </c>
      <c r="H76" s="52">
        <v>16</v>
      </c>
      <c r="I76" s="1" t="s">
        <v>741</v>
      </c>
    </row>
    <row r="77" spans="1:11">
      <c r="B77" s="21"/>
      <c r="E77" s="4"/>
      <c r="F77" s="4"/>
      <c r="G77" s="20"/>
      <c r="H77" s="54"/>
      <c r="K77" s="5"/>
    </row>
    <row r="78" spans="1:11">
      <c r="A78" s="3" t="s">
        <v>267</v>
      </c>
    </row>
    <row r="79" spans="1:11">
      <c r="B79" s="21" t="s">
        <v>157</v>
      </c>
      <c r="C79" s="1" t="s">
        <v>638</v>
      </c>
      <c r="D79" s="1" t="s">
        <v>6</v>
      </c>
      <c r="E79" s="1">
        <v>5.81</v>
      </c>
      <c r="F79" s="1">
        <v>0.12</v>
      </c>
      <c r="G79" s="12">
        <v>194.5</v>
      </c>
      <c r="H79" s="52">
        <v>4.0999999999999996</v>
      </c>
      <c r="I79" s="1" t="s">
        <v>1063</v>
      </c>
      <c r="J79" s="1" t="s">
        <v>48</v>
      </c>
    </row>
    <row r="80" spans="1:11">
      <c r="B80" s="21"/>
      <c r="E80" s="4"/>
      <c r="F80" s="4"/>
      <c r="G80" s="12"/>
      <c r="K80" s="5"/>
    </row>
    <row r="81" spans="1:11">
      <c r="A81" s="3" t="s">
        <v>1029</v>
      </c>
      <c r="B81" s="1"/>
      <c r="G81" s="7" t="s">
        <v>440</v>
      </c>
    </row>
    <row r="82" spans="1:11">
      <c r="B82" s="1" t="s">
        <v>944</v>
      </c>
      <c r="C82" s="1" t="s">
        <v>638</v>
      </c>
      <c r="D82" s="1" t="s">
        <v>629</v>
      </c>
      <c r="E82" s="7" t="s">
        <v>13</v>
      </c>
      <c r="G82" s="12">
        <v>210.2</v>
      </c>
      <c r="H82" s="52">
        <v>0.3</v>
      </c>
      <c r="I82" s="1" t="s">
        <v>1062</v>
      </c>
    </row>
    <row r="83" spans="1:11">
      <c r="B83" s="1" t="s">
        <v>943</v>
      </c>
      <c r="C83" s="1" t="s">
        <v>638</v>
      </c>
      <c r="D83" s="1" t="s">
        <v>629</v>
      </c>
      <c r="E83" s="7" t="s">
        <v>13</v>
      </c>
      <c r="G83" s="12">
        <v>209.6</v>
      </c>
      <c r="H83" s="52">
        <v>0.3</v>
      </c>
      <c r="I83" s="1" t="s">
        <v>1062</v>
      </c>
    </row>
    <row r="84" spans="1:11">
      <c r="A84" s="1"/>
      <c r="B84" s="21" t="s">
        <v>940</v>
      </c>
      <c r="C84" s="1" t="s">
        <v>638</v>
      </c>
      <c r="D84" s="1" t="s">
        <v>629</v>
      </c>
      <c r="E84" s="7" t="s">
        <v>13</v>
      </c>
      <c r="G84" s="12">
        <v>204.9</v>
      </c>
      <c r="H84" s="52">
        <v>0.5</v>
      </c>
      <c r="I84" s="1" t="s">
        <v>1062</v>
      </c>
    </row>
    <row r="85" spans="1:11">
      <c r="A85" s="1"/>
      <c r="B85" s="21" t="s">
        <v>941</v>
      </c>
      <c r="C85" s="1" t="s">
        <v>638</v>
      </c>
      <c r="D85" s="1" t="s">
        <v>629</v>
      </c>
      <c r="E85" s="7" t="s">
        <v>13</v>
      </c>
      <c r="G85" s="12">
        <v>224.2</v>
      </c>
      <c r="H85" s="52">
        <v>0.8</v>
      </c>
      <c r="I85" s="1" t="s">
        <v>1062</v>
      </c>
    </row>
    <row r="86" spans="1:11">
      <c r="A86" s="1"/>
      <c r="B86" s="21" t="s">
        <v>942</v>
      </c>
      <c r="C86" s="1" t="s">
        <v>638</v>
      </c>
      <c r="D86" s="1" t="s">
        <v>629</v>
      </c>
      <c r="E86" s="7" t="s">
        <v>13</v>
      </c>
      <c r="G86" s="12">
        <v>228.2</v>
      </c>
      <c r="H86" s="52">
        <v>0.5</v>
      </c>
      <c r="I86" s="1" t="s">
        <v>1062</v>
      </c>
    </row>
    <row r="88" spans="1:11">
      <c r="A88" s="3" t="s">
        <v>1041</v>
      </c>
    </row>
    <row r="89" spans="1:11">
      <c r="B89" s="1" t="s">
        <v>714</v>
      </c>
      <c r="C89" s="1" t="s">
        <v>605</v>
      </c>
      <c r="D89" s="1" t="s">
        <v>4</v>
      </c>
      <c r="E89" s="1">
        <v>0.18</v>
      </c>
      <c r="F89" s="32" t="s">
        <v>806</v>
      </c>
      <c r="G89" s="3">
        <v>371</v>
      </c>
      <c r="H89" s="48">
        <v>19</v>
      </c>
      <c r="I89" s="1" t="s">
        <v>716</v>
      </c>
    </row>
    <row r="90" spans="1:11">
      <c r="A90" s="57"/>
      <c r="B90" s="59" t="s">
        <v>715</v>
      </c>
      <c r="C90" s="59" t="s">
        <v>605</v>
      </c>
      <c r="D90" s="59" t="s">
        <v>4</v>
      </c>
      <c r="E90" s="59">
        <v>0.32</v>
      </c>
      <c r="F90" s="81" t="s">
        <v>806</v>
      </c>
      <c r="G90" s="57">
        <v>405</v>
      </c>
      <c r="H90" s="62">
        <v>20</v>
      </c>
      <c r="I90" s="59" t="s">
        <v>717</v>
      </c>
      <c r="J90" s="59"/>
      <c r="K90" s="59"/>
    </row>
  </sheetData>
  <phoneticPr fontId="1"/>
  <pageMargins left="0.70866141732283472" right="0.70866141732283472" top="0.74803149606299213" bottom="0.74803149606299213" header="0.31496062992125984" footer="0.31496062992125984"/>
  <pageSetup paperSize="9" scale="75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B1" sqref="B1"/>
    </sheetView>
  </sheetViews>
  <sheetFormatPr defaultColWidth="10.83203125" defaultRowHeight="12"/>
  <cols>
    <col min="1" max="1" width="3.83203125" style="3" customWidth="1"/>
    <col min="2" max="2" width="17.83203125" style="3" customWidth="1"/>
    <col min="3" max="3" width="22.83203125" style="1" customWidth="1"/>
    <col min="4" max="4" width="12.83203125" style="1" customWidth="1"/>
    <col min="5" max="6" width="6.83203125" style="1" customWidth="1"/>
    <col min="7" max="7" width="7.83203125" style="1" customWidth="1"/>
    <col min="8" max="8" width="6.83203125" style="48" customWidth="1"/>
    <col min="9" max="9" width="13.83203125" style="1" customWidth="1"/>
    <col min="10" max="10" width="8.83203125" style="1" customWidth="1"/>
    <col min="11" max="11" width="16.83203125" style="1" customWidth="1"/>
    <col min="12" max="16384" width="10.83203125" style="1"/>
  </cols>
  <sheetData>
    <row r="2" spans="1:11" ht="19.5" customHeight="1">
      <c r="A2" s="83" t="s">
        <v>1094</v>
      </c>
    </row>
    <row r="3" spans="1:11">
      <c r="A3" s="56" t="s">
        <v>500</v>
      </c>
      <c r="B3" s="55" t="s">
        <v>1053</v>
      </c>
      <c r="C3" s="65" t="s">
        <v>498</v>
      </c>
      <c r="D3" s="65" t="s">
        <v>615</v>
      </c>
      <c r="E3" s="55" t="s">
        <v>1054</v>
      </c>
      <c r="F3" s="55" t="s">
        <v>1056</v>
      </c>
      <c r="G3" s="56" t="s">
        <v>1057</v>
      </c>
      <c r="H3" s="55" t="s">
        <v>1056</v>
      </c>
      <c r="I3" s="55" t="s">
        <v>23</v>
      </c>
      <c r="J3" s="55" t="s">
        <v>499</v>
      </c>
      <c r="K3" s="55" t="s">
        <v>501</v>
      </c>
    </row>
    <row r="4" spans="1:11">
      <c r="A4" s="57"/>
      <c r="B4" s="58"/>
      <c r="C4" s="59"/>
      <c r="D4" s="59"/>
      <c r="E4" s="60" t="s">
        <v>1055</v>
      </c>
      <c r="F4" s="60" t="s">
        <v>1060</v>
      </c>
      <c r="G4" s="61" t="s">
        <v>1058</v>
      </c>
      <c r="H4" s="60" t="s">
        <v>1059</v>
      </c>
      <c r="I4" s="59"/>
      <c r="J4" s="58"/>
      <c r="K4" s="62"/>
    </row>
    <row r="5" spans="1:11">
      <c r="A5" s="3" t="s">
        <v>1074</v>
      </c>
    </row>
    <row r="6" spans="1:11">
      <c r="B6" s="1" t="s">
        <v>988</v>
      </c>
      <c r="C6" s="1" t="s">
        <v>756</v>
      </c>
      <c r="D6" s="1" t="s">
        <v>757</v>
      </c>
      <c r="E6" s="1">
        <v>5.1100000000000003</v>
      </c>
      <c r="F6" s="32" t="s">
        <v>806</v>
      </c>
      <c r="G6" s="3">
        <v>48.4</v>
      </c>
      <c r="H6" s="48">
        <v>1.1000000000000001</v>
      </c>
      <c r="I6" s="1" t="s">
        <v>989</v>
      </c>
      <c r="J6" s="1" t="s">
        <v>18</v>
      </c>
      <c r="K6" s="1" t="s">
        <v>758</v>
      </c>
    </row>
    <row r="8" spans="1:11">
      <c r="A8" s="3" t="s">
        <v>939</v>
      </c>
    </row>
    <row r="9" spans="1:11">
      <c r="B9" s="21" t="s">
        <v>987</v>
      </c>
      <c r="C9" s="1" t="s">
        <v>638</v>
      </c>
      <c r="D9" s="1" t="s">
        <v>6</v>
      </c>
      <c r="E9" s="4">
        <v>5.3070000000000004</v>
      </c>
      <c r="F9" s="4">
        <v>0.106</v>
      </c>
      <c r="G9" s="3">
        <v>66.599999999999994</v>
      </c>
      <c r="H9" s="48">
        <v>1.5</v>
      </c>
      <c r="I9" s="1" t="s">
        <v>20</v>
      </c>
      <c r="J9" s="1" t="s">
        <v>48</v>
      </c>
      <c r="K9" s="1" t="s">
        <v>761</v>
      </c>
    </row>
    <row r="10" spans="1:11">
      <c r="B10" s="21" t="s">
        <v>987</v>
      </c>
      <c r="C10" s="1" t="s">
        <v>638</v>
      </c>
      <c r="D10" s="1" t="s">
        <v>1</v>
      </c>
      <c r="E10" s="4">
        <v>5.3070000000000004</v>
      </c>
      <c r="F10" s="4">
        <v>0.106</v>
      </c>
      <c r="G10" s="3">
        <v>66.900000000000006</v>
      </c>
      <c r="H10" s="48">
        <v>1.5</v>
      </c>
      <c r="I10" s="1" t="s">
        <v>20</v>
      </c>
      <c r="J10" s="1" t="s">
        <v>18</v>
      </c>
      <c r="K10" s="1" t="s">
        <v>761</v>
      </c>
    </row>
    <row r="12" spans="1:11">
      <c r="A12" s="3" t="s">
        <v>986</v>
      </c>
    </row>
    <row r="13" spans="1:11">
      <c r="B13" s="21" t="s">
        <v>749</v>
      </c>
      <c r="C13" s="1" t="s">
        <v>756</v>
      </c>
      <c r="D13" s="1" t="s">
        <v>757</v>
      </c>
      <c r="E13" s="4">
        <v>3.66</v>
      </c>
      <c r="F13" s="32" t="s">
        <v>806</v>
      </c>
      <c r="G13" s="12">
        <v>76.2</v>
      </c>
      <c r="H13" s="48">
        <v>1.9</v>
      </c>
      <c r="I13" s="1" t="s">
        <v>760</v>
      </c>
      <c r="J13" s="1" t="s">
        <v>18</v>
      </c>
      <c r="K13" s="1" t="s">
        <v>759</v>
      </c>
    </row>
    <row r="14" spans="1:11">
      <c r="B14" s="21" t="s">
        <v>749</v>
      </c>
      <c r="C14" s="1" t="s">
        <v>756</v>
      </c>
      <c r="D14" s="1" t="s">
        <v>757</v>
      </c>
      <c r="E14" s="4">
        <v>3.68</v>
      </c>
      <c r="F14" s="32" t="s">
        <v>806</v>
      </c>
      <c r="G14" s="12">
        <v>74.3</v>
      </c>
      <c r="H14" s="48">
        <v>1.9</v>
      </c>
      <c r="I14" s="1" t="s">
        <v>760</v>
      </c>
      <c r="J14" s="1" t="s">
        <v>18</v>
      </c>
      <c r="K14" s="1" t="s">
        <v>759</v>
      </c>
    </row>
    <row r="15" spans="1:11">
      <c r="B15" s="21" t="s">
        <v>750</v>
      </c>
      <c r="C15" s="1" t="s">
        <v>756</v>
      </c>
      <c r="D15" s="1" t="s">
        <v>757</v>
      </c>
      <c r="E15" s="4">
        <v>3.08</v>
      </c>
      <c r="F15" s="32" t="s">
        <v>806</v>
      </c>
      <c r="G15" s="12">
        <v>74.099999999999994</v>
      </c>
      <c r="H15" s="48">
        <v>1.9</v>
      </c>
      <c r="I15" s="1" t="s">
        <v>760</v>
      </c>
      <c r="J15" s="1" t="s">
        <v>18</v>
      </c>
      <c r="K15" s="1" t="s">
        <v>759</v>
      </c>
    </row>
    <row r="16" spans="1:11">
      <c r="B16" s="21" t="s">
        <v>750</v>
      </c>
      <c r="C16" s="1" t="s">
        <v>756</v>
      </c>
      <c r="D16" s="1" t="s">
        <v>757</v>
      </c>
      <c r="E16" s="4">
        <v>3.07</v>
      </c>
      <c r="F16" s="32" t="s">
        <v>806</v>
      </c>
      <c r="G16" s="12">
        <v>74</v>
      </c>
      <c r="H16" s="48">
        <v>1.9</v>
      </c>
      <c r="I16" s="1" t="s">
        <v>760</v>
      </c>
      <c r="J16" s="1" t="s">
        <v>18</v>
      </c>
      <c r="K16" s="1" t="s">
        <v>759</v>
      </c>
    </row>
    <row r="17" spans="1:11">
      <c r="B17" s="21" t="s">
        <v>751</v>
      </c>
      <c r="C17" s="1" t="s">
        <v>756</v>
      </c>
      <c r="D17" s="1" t="s">
        <v>757</v>
      </c>
      <c r="E17" s="4">
        <v>3</v>
      </c>
      <c r="F17" s="32" t="s">
        <v>806</v>
      </c>
      <c r="G17" s="12">
        <v>71.3</v>
      </c>
      <c r="H17" s="48">
        <v>1.8</v>
      </c>
      <c r="I17" s="1" t="s">
        <v>760</v>
      </c>
      <c r="J17" s="1" t="s">
        <v>18</v>
      </c>
      <c r="K17" s="1" t="s">
        <v>759</v>
      </c>
    </row>
    <row r="18" spans="1:11">
      <c r="B18" s="21" t="s">
        <v>751</v>
      </c>
      <c r="C18" s="1" t="s">
        <v>756</v>
      </c>
      <c r="D18" s="1" t="s">
        <v>757</v>
      </c>
      <c r="E18" s="4">
        <v>2.99</v>
      </c>
      <c r="F18" s="32" t="s">
        <v>806</v>
      </c>
      <c r="G18" s="12">
        <v>70.3</v>
      </c>
      <c r="H18" s="48">
        <v>1.8</v>
      </c>
      <c r="I18" s="1" t="s">
        <v>760</v>
      </c>
      <c r="J18" s="1" t="s">
        <v>18</v>
      </c>
      <c r="K18" s="1" t="s">
        <v>759</v>
      </c>
    </row>
    <row r="19" spans="1:11">
      <c r="B19" s="21" t="s">
        <v>752</v>
      </c>
      <c r="C19" s="1" t="s">
        <v>756</v>
      </c>
      <c r="D19" s="1" t="s">
        <v>757</v>
      </c>
      <c r="E19" s="4">
        <v>3.22</v>
      </c>
      <c r="F19" s="32" t="s">
        <v>806</v>
      </c>
      <c r="G19" s="12">
        <v>64.5</v>
      </c>
      <c r="H19" s="48">
        <v>3.2</v>
      </c>
      <c r="I19" s="1" t="s">
        <v>768</v>
      </c>
      <c r="J19" s="1" t="s">
        <v>18</v>
      </c>
      <c r="K19" s="1" t="s">
        <v>758</v>
      </c>
    </row>
    <row r="20" spans="1:11">
      <c r="B20" s="21" t="s">
        <v>752</v>
      </c>
      <c r="C20" s="1" t="s">
        <v>756</v>
      </c>
      <c r="D20" s="1" t="s">
        <v>757</v>
      </c>
      <c r="E20" s="4">
        <v>3.25</v>
      </c>
      <c r="F20" s="32" t="s">
        <v>806</v>
      </c>
      <c r="G20" s="12">
        <v>64.599999999999994</v>
      </c>
      <c r="H20" s="48">
        <v>3.2</v>
      </c>
      <c r="I20" s="1" t="s">
        <v>768</v>
      </c>
      <c r="J20" s="1" t="s">
        <v>18</v>
      </c>
      <c r="K20" s="1" t="s">
        <v>758</v>
      </c>
    </row>
    <row r="21" spans="1:11">
      <c r="B21" s="21" t="s">
        <v>753</v>
      </c>
      <c r="C21" s="1" t="s">
        <v>756</v>
      </c>
      <c r="D21" s="1" t="s">
        <v>757</v>
      </c>
      <c r="E21" s="4">
        <v>3.02</v>
      </c>
      <c r="F21" s="32" t="s">
        <v>806</v>
      </c>
      <c r="G21" s="12">
        <v>75</v>
      </c>
      <c r="H21" s="48">
        <v>1.9</v>
      </c>
      <c r="I21" s="1" t="s">
        <v>768</v>
      </c>
      <c r="J21" s="1" t="s">
        <v>18</v>
      </c>
      <c r="K21" s="1" t="s">
        <v>758</v>
      </c>
    </row>
    <row r="22" spans="1:11">
      <c r="B22" s="21" t="s">
        <v>753</v>
      </c>
      <c r="C22" s="1" t="s">
        <v>756</v>
      </c>
      <c r="D22" s="1" t="s">
        <v>757</v>
      </c>
      <c r="E22" s="4">
        <v>3.01</v>
      </c>
      <c r="F22" s="32" t="s">
        <v>806</v>
      </c>
      <c r="G22" s="12">
        <v>76.400000000000006</v>
      </c>
      <c r="H22" s="48">
        <v>1.9</v>
      </c>
      <c r="I22" s="1" t="s">
        <v>768</v>
      </c>
      <c r="J22" s="1" t="s">
        <v>18</v>
      </c>
      <c r="K22" s="1" t="s">
        <v>758</v>
      </c>
    </row>
    <row r="23" spans="1:11">
      <c r="B23" s="1" t="s">
        <v>754</v>
      </c>
      <c r="C23" s="1" t="s">
        <v>756</v>
      </c>
      <c r="D23" s="1" t="s">
        <v>757</v>
      </c>
      <c r="E23" s="4">
        <v>4.6500000000000004</v>
      </c>
      <c r="F23" s="32" t="s">
        <v>806</v>
      </c>
      <c r="G23" s="12">
        <v>50</v>
      </c>
      <c r="H23" s="48">
        <v>2.5</v>
      </c>
      <c r="I23" s="1" t="s">
        <v>768</v>
      </c>
      <c r="J23" s="1" t="s">
        <v>18</v>
      </c>
      <c r="K23" s="1" t="s">
        <v>758</v>
      </c>
    </row>
    <row r="24" spans="1:11">
      <c r="B24" s="1" t="s">
        <v>754</v>
      </c>
      <c r="C24" s="1" t="s">
        <v>756</v>
      </c>
      <c r="D24" s="1" t="s">
        <v>757</v>
      </c>
      <c r="E24" s="4">
        <v>4.6500000000000004</v>
      </c>
      <c r="F24" s="32" t="s">
        <v>806</v>
      </c>
      <c r="G24" s="12">
        <v>49.8</v>
      </c>
      <c r="H24" s="48">
        <v>2.5</v>
      </c>
      <c r="I24" s="1" t="s">
        <v>768</v>
      </c>
      <c r="J24" s="1" t="s">
        <v>18</v>
      </c>
      <c r="K24" s="1" t="s">
        <v>758</v>
      </c>
    </row>
    <row r="25" spans="1:11">
      <c r="B25" s="1" t="s">
        <v>755</v>
      </c>
      <c r="C25" s="1" t="s">
        <v>756</v>
      </c>
      <c r="D25" s="1" t="s">
        <v>757</v>
      </c>
      <c r="E25" s="4">
        <v>3.19</v>
      </c>
      <c r="F25" s="32" t="s">
        <v>806</v>
      </c>
      <c r="G25" s="12">
        <v>49.2</v>
      </c>
      <c r="H25" s="48">
        <v>2.5</v>
      </c>
      <c r="I25" s="1" t="s">
        <v>768</v>
      </c>
      <c r="J25" s="1" t="s">
        <v>18</v>
      </c>
      <c r="K25" s="1" t="s">
        <v>758</v>
      </c>
    </row>
    <row r="26" spans="1:11">
      <c r="B26" s="1" t="s">
        <v>755</v>
      </c>
      <c r="C26" s="1" t="s">
        <v>756</v>
      </c>
      <c r="D26" s="1" t="s">
        <v>757</v>
      </c>
      <c r="E26" s="4">
        <v>3.27</v>
      </c>
      <c r="F26" s="32" t="s">
        <v>806</v>
      </c>
      <c r="G26" s="12">
        <v>49.1</v>
      </c>
      <c r="H26" s="48">
        <v>2.5</v>
      </c>
      <c r="I26" s="1" t="s">
        <v>768</v>
      </c>
      <c r="J26" s="1" t="s">
        <v>18</v>
      </c>
      <c r="K26" s="1" t="s">
        <v>758</v>
      </c>
    </row>
    <row r="27" spans="1:11">
      <c r="G27" s="3"/>
    </row>
    <row r="28" spans="1:11">
      <c r="A28" s="3" t="s">
        <v>767</v>
      </c>
      <c r="G28" s="3"/>
    </row>
    <row r="29" spans="1:11">
      <c r="B29" s="21" t="s">
        <v>762</v>
      </c>
      <c r="C29" s="1" t="s">
        <v>756</v>
      </c>
      <c r="D29" s="1" t="s">
        <v>757</v>
      </c>
      <c r="E29" s="4">
        <v>4.6280000000000001</v>
      </c>
      <c r="F29" s="4">
        <v>9.2999999999999999E-2</v>
      </c>
      <c r="G29" s="12">
        <v>40.26</v>
      </c>
      <c r="H29" s="52">
        <v>0.89</v>
      </c>
      <c r="I29" s="1" t="s">
        <v>766</v>
      </c>
      <c r="J29" s="1" t="s">
        <v>18</v>
      </c>
      <c r="K29" s="1" t="s">
        <v>758</v>
      </c>
    </row>
    <row r="30" spans="1:11">
      <c r="B30" s="21" t="s">
        <v>762</v>
      </c>
      <c r="C30" s="1" t="s">
        <v>756</v>
      </c>
      <c r="D30" s="1" t="s">
        <v>757</v>
      </c>
      <c r="E30" s="4">
        <v>4.6280000000000001</v>
      </c>
      <c r="F30" s="4">
        <v>9.2999999999999999E-2</v>
      </c>
      <c r="G30" s="12">
        <v>40.11</v>
      </c>
      <c r="H30" s="52">
        <v>0.88</v>
      </c>
      <c r="I30" s="1" t="s">
        <v>766</v>
      </c>
      <c r="J30" s="1" t="s">
        <v>18</v>
      </c>
      <c r="K30" s="1" t="s">
        <v>758</v>
      </c>
    </row>
    <row r="31" spans="1:11">
      <c r="B31" s="21" t="s">
        <v>763</v>
      </c>
      <c r="C31" s="1" t="s">
        <v>756</v>
      </c>
      <c r="D31" s="1" t="s">
        <v>757</v>
      </c>
      <c r="E31" s="4">
        <v>4.0199999999999996</v>
      </c>
      <c r="F31" s="4">
        <v>0.08</v>
      </c>
      <c r="G31" s="12">
        <v>48.4</v>
      </c>
      <c r="H31" s="52">
        <v>1.1000000000000001</v>
      </c>
      <c r="I31" s="1" t="s">
        <v>766</v>
      </c>
      <c r="J31" s="1" t="s">
        <v>18</v>
      </c>
      <c r="K31" s="1" t="s">
        <v>758</v>
      </c>
    </row>
    <row r="32" spans="1:11">
      <c r="B32" s="21" t="s">
        <v>763</v>
      </c>
      <c r="C32" s="1" t="s">
        <v>756</v>
      </c>
      <c r="D32" s="1" t="s">
        <v>757</v>
      </c>
      <c r="E32" s="4">
        <v>4.0199999999999996</v>
      </c>
      <c r="F32" s="4">
        <v>0.08</v>
      </c>
      <c r="G32" s="12">
        <v>48.2</v>
      </c>
      <c r="H32" s="52">
        <v>1.1000000000000001</v>
      </c>
      <c r="I32" s="1" t="s">
        <v>766</v>
      </c>
      <c r="J32" s="1" t="s">
        <v>18</v>
      </c>
      <c r="K32" s="1" t="s">
        <v>758</v>
      </c>
    </row>
    <row r="33" spans="1:11">
      <c r="B33" s="21" t="s">
        <v>764</v>
      </c>
      <c r="C33" s="1" t="s">
        <v>756</v>
      </c>
      <c r="D33" s="1" t="s">
        <v>757</v>
      </c>
      <c r="E33" s="4">
        <v>3.9710000000000001</v>
      </c>
      <c r="F33" s="4">
        <v>7.9000000000000001E-2</v>
      </c>
      <c r="G33" s="12">
        <v>38.340000000000003</v>
      </c>
      <c r="H33" s="52">
        <v>0.85</v>
      </c>
      <c r="I33" s="1" t="s">
        <v>766</v>
      </c>
      <c r="J33" s="1" t="s">
        <v>18</v>
      </c>
      <c r="K33" s="1" t="s">
        <v>758</v>
      </c>
    </row>
    <row r="34" spans="1:11">
      <c r="A34" s="57"/>
      <c r="B34" s="58" t="s">
        <v>765</v>
      </c>
      <c r="C34" s="59" t="s">
        <v>756</v>
      </c>
      <c r="D34" s="59" t="s">
        <v>757</v>
      </c>
      <c r="E34" s="68">
        <v>3.9710000000000001</v>
      </c>
      <c r="F34" s="68">
        <v>7.9000000000000001E-2</v>
      </c>
      <c r="G34" s="69">
        <v>38.51</v>
      </c>
      <c r="H34" s="70">
        <v>0.86</v>
      </c>
      <c r="I34" s="59" t="s">
        <v>766</v>
      </c>
      <c r="J34" s="59" t="s">
        <v>18</v>
      </c>
      <c r="K34" s="59" t="s">
        <v>758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5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B1" sqref="B1"/>
    </sheetView>
  </sheetViews>
  <sheetFormatPr defaultColWidth="10.83203125" defaultRowHeight="12"/>
  <cols>
    <col min="1" max="1" width="3.83203125" style="3" customWidth="1"/>
    <col min="2" max="2" width="15.83203125" style="3" customWidth="1"/>
    <col min="3" max="3" width="34.83203125" style="1" customWidth="1"/>
    <col min="4" max="4" width="13.83203125" style="1" customWidth="1"/>
    <col min="5" max="6" width="6.83203125" style="1" customWidth="1"/>
    <col min="7" max="7" width="7.83203125" style="1" customWidth="1"/>
    <col min="8" max="8" width="6.83203125" style="48" customWidth="1"/>
    <col min="9" max="9" width="18.83203125" style="1" customWidth="1"/>
    <col min="10" max="10" width="7.83203125" style="1" customWidth="1"/>
    <col min="11" max="11" width="8.83203125" style="1" customWidth="1"/>
    <col min="12" max="12" width="8.83203125" style="48" customWidth="1"/>
    <col min="13" max="16384" width="10.83203125" style="1"/>
  </cols>
  <sheetData>
    <row r="2" spans="1:13" ht="19.5" customHeight="1">
      <c r="A2" s="83" t="s">
        <v>1216</v>
      </c>
    </row>
    <row r="3" spans="1:13">
      <c r="A3" s="56" t="s">
        <v>500</v>
      </c>
      <c r="B3" s="55" t="s">
        <v>1053</v>
      </c>
      <c r="C3" s="65" t="s">
        <v>498</v>
      </c>
      <c r="D3" s="65" t="s">
        <v>615</v>
      </c>
      <c r="E3" s="55" t="s">
        <v>1054</v>
      </c>
      <c r="F3" s="55" t="s">
        <v>1056</v>
      </c>
      <c r="G3" s="56" t="s">
        <v>1057</v>
      </c>
      <c r="H3" s="55" t="s">
        <v>1056</v>
      </c>
      <c r="I3" s="55" t="s">
        <v>23</v>
      </c>
      <c r="J3" s="55" t="s">
        <v>499</v>
      </c>
      <c r="K3" s="110" t="s">
        <v>501</v>
      </c>
      <c r="L3" s="110"/>
    </row>
    <row r="4" spans="1:13">
      <c r="A4" s="57"/>
      <c r="B4" s="58"/>
      <c r="C4" s="59"/>
      <c r="D4" s="59"/>
      <c r="E4" s="60" t="s">
        <v>1055</v>
      </c>
      <c r="F4" s="60" t="s">
        <v>1055</v>
      </c>
      <c r="G4" s="61" t="s">
        <v>1058</v>
      </c>
      <c r="H4" s="60" t="s">
        <v>1059</v>
      </c>
      <c r="I4" s="59"/>
      <c r="J4" s="94"/>
      <c r="K4" s="111"/>
      <c r="L4" s="111"/>
    </row>
    <row r="5" spans="1:13">
      <c r="A5" s="3" t="s">
        <v>1165</v>
      </c>
    </row>
    <row r="6" spans="1:13">
      <c r="B6" s="1" t="s">
        <v>1166</v>
      </c>
      <c r="C6" s="1" t="s">
        <v>1190</v>
      </c>
      <c r="D6" s="1" t="s">
        <v>1096</v>
      </c>
      <c r="E6" s="1">
        <v>5.76</v>
      </c>
      <c r="F6" s="32" t="s">
        <v>1102</v>
      </c>
      <c r="G6" s="23">
        <v>300</v>
      </c>
      <c r="H6" s="63" t="s">
        <v>1102</v>
      </c>
      <c r="I6" s="1" t="s">
        <v>1167</v>
      </c>
      <c r="J6" s="85"/>
      <c r="M6" s="101"/>
    </row>
    <row r="7" spans="1:13">
      <c r="G7" s="86"/>
    </row>
    <row r="8" spans="1:13">
      <c r="A8" s="3" t="s">
        <v>1182</v>
      </c>
    </row>
    <row r="9" spans="1:13">
      <c r="B9" s="1" t="s">
        <v>1168</v>
      </c>
      <c r="C9" s="1" t="s">
        <v>1097</v>
      </c>
      <c r="D9" s="1" t="s">
        <v>1099</v>
      </c>
      <c r="E9" s="1">
        <v>0.14000000000000001</v>
      </c>
      <c r="F9" s="32" t="s">
        <v>1102</v>
      </c>
      <c r="G9" s="108">
        <v>495</v>
      </c>
      <c r="H9" s="109">
        <v>25</v>
      </c>
      <c r="I9" s="112" t="s">
        <v>1189</v>
      </c>
      <c r="J9" s="113"/>
      <c r="K9" s="112"/>
      <c r="M9" s="87"/>
    </row>
    <row r="10" spans="1:13">
      <c r="B10" s="1"/>
      <c r="E10" s="1">
        <v>0.13</v>
      </c>
      <c r="F10" s="32" t="s">
        <v>806</v>
      </c>
      <c r="G10" s="108"/>
      <c r="H10" s="109"/>
      <c r="I10" s="112"/>
      <c r="J10" s="113"/>
      <c r="K10" s="112"/>
      <c r="M10" s="87"/>
    </row>
    <row r="11" spans="1:13">
      <c r="B11" s="1" t="s">
        <v>1169</v>
      </c>
      <c r="C11" s="1" t="s">
        <v>1190</v>
      </c>
      <c r="D11" s="1" t="s">
        <v>1099</v>
      </c>
      <c r="E11" s="1">
        <v>0.21</v>
      </c>
      <c r="F11" s="32" t="s">
        <v>806</v>
      </c>
      <c r="G11" s="108">
        <v>225</v>
      </c>
      <c r="H11" s="109">
        <v>11</v>
      </c>
      <c r="I11" s="112" t="s">
        <v>1167</v>
      </c>
      <c r="J11" s="113"/>
      <c r="K11" s="112"/>
      <c r="M11" s="87"/>
    </row>
    <row r="12" spans="1:13">
      <c r="B12" s="1"/>
      <c r="E12" s="1">
        <v>0.22</v>
      </c>
      <c r="F12" s="32" t="s">
        <v>806</v>
      </c>
      <c r="G12" s="108"/>
      <c r="H12" s="109"/>
      <c r="I12" s="112"/>
      <c r="J12" s="113"/>
      <c r="K12" s="112"/>
      <c r="M12" s="87"/>
    </row>
    <row r="13" spans="1:13">
      <c r="B13" s="1" t="s">
        <v>1170</v>
      </c>
      <c r="C13" s="1" t="s">
        <v>1190</v>
      </c>
      <c r="D13" s="1" t="s">
        <v>1099</v>
      </c>
      <c r="E13" s="1">
        <v>0.19</v>
      </c>
      <c r="F13" s="32" t="s">
        <v>806</v>
      </c>
      <c r="G13" s="108">
        <v>239</v>
      </c>
      <c r="H13" s="109">
        <v>12</v>
      </c>
      <c r="I13" s="112" t="s">
        <v>1167</v>
      </c>
      <c r="J13" s="113"/>
      <c r="K13" s="112"/>
      <c r="M13" s="87"/>
    </row>
    <row r="14" spans="1:13">
      <c r="E14" s="1">
        <v>0.19</v>
      </c>
      <c r="F14" s="32" t="s">
        <v>806</v>
      </c>
      <c r="G14" s="108"/>
      <c r="H14" s="109"/>
      <c r="I14" s="112"/>
      <c r="J14" s="113"/>
      <c r="K14" s="112"/>
      <c r="M14" s="87"/>
    </row>
    <row r="15" spans="1:13">
      <c r="E15" s="86"/>
    </row>
    <row r="16" spans="1:13">
      <c r="A16" s="3" t="s">
        <v>1183</v>
      </c>
      <c r="G16" s="1" t="s">
        <v>1171</v>
      </c>
      <c r="K16" s="1" t="s">
        <v>1156</v>
      </c>
    </row>
    <row r="17" spans="1:13">
      <c r="B17" s="21" t="s">
        <v>1172</v>
      </c>
      <c r="C17" s="1" t="s">
        <v>1107</v>
      </c>
      <c r="D17" s="1" t="s">
        <v>1096</v>
      </c>
      <c r="E17" s="7" t="s">
        <v>13</v>
      </c>
      <c r="G17" s="12">
        <v>382.7</v>
      </c>
      <c r="H17" s="48">
        <v>1.3</v>
      </c>
      <c r="I17" s="1" t="s">
        <v>1173</v>
      </c>
      <c r="J17" s="85"/>
      <c r="K17" s="3">
        <v>386.2</v>
      </c>
      <c r="L17" s="52">
        <v>1.4</v>
      </c>
      <c r="M17" s="89"/>
    </row>
    <row r="18" spans="1:13">
      <c r="B18" s="21" t="s">
        <v>1174</v>
      </c>
      <c r="C18" s="1" t="s">
        <v>1107</v>
      </c>
      <c r="D18" s="1" t="s">
        <v>1096</v>
      </c>
      <c r="E18" s="7" t="s">
        <v>13</v>
      </c>
      <c r="G18" s="12">
        <v>376</v>
      </c>
      <c r="H18" s="48">
        <v>1.6</v>
      </c>
      <c r="I18" s="1" t="s">
        <v>1173</v>
      </c>
      <c r="J18" s="85"/>
      <c r="K18" s="3">
        <v>379.4</v>
      </c>
      <c r="L18" s="52">
        <v>1.8</v>
      </c>
      <c r="M18" s="89"/>
    </row>
    <row r="19" spans="1:13">
      <c r="B19" s="21" t="s">
        <v>1175</v>
      </c>
      <c r="C19" s="1" t="s">
        <v>1107</v>
      </c>
      <c r="D19" s="1" t="s">
        <v>1096</v>
      </c>
      <c r="E19" s="7" t="s">
        <v>13</v>
      </c>
      <c r="G19" s="12">
        <v>379.3</v>
      </c>
      <c r="H19" s="48">
        <v>1.5</v>
      </c>
      <c r="I19" s="1" t="s">
        <v>1173</v>
      </c>
      <c r="J19" s="85"/>
      <c r="K19" s="3">
        <v>383.3</v>
      </c>
      <c r="L19" s="52">
        <v>1.6</v>
      </c>
      <c r="M19" s="89"/>
    </row>
    <row r="20" spans="1:13">
      <c r="B20" s="21" t="s">
        <v>1176</v>
      </c>
      <c r="C20" s="1" t="s">
        <v>1191</v>
      </c>
      <c r="D20" s="1" t="s">
        <v>1096</v>
      </c>
      <c r="E20" s="7" t="s">
        <v>13</v>
      </c>
      <c r="G20" s="12">
        <v>364.3</v>
      </c>
      <c r="H20" s="48">
        <v>1.7</v>
      </c>
      <c r="I20" s="1" t="s">
        <v>1173</v>
      </c>
      <c r="J20" s="85"/>
      <c r="K20" s="3">
        <v>366.8</v>
      </c>
      <c r="L20" s="52">
        <v>1.7</v>
      </c>
      <c r="M20" s="89"/>
    </row>
    <row r="21" spans="1:13">
      <c r="B21" s="21" t="s">
        <v>1177</v>
      </c>
      <c r="C21" s="1" t="s">
        <v>1191</v>
      </c>
      <c r="D21" s="1" t="s">
        <v>1096</v>
      </c>
      <c r="E21" s="7" t="s">
        <v>13</v>
      </c>
      <c r="G21" s="12">
        <v>353.9</v>
      </c>
      <c r="H21" s="48">
        <v>2.1</v>
      </c>
      <c r="I21" s="1" t="s">
        <v>1173</v>
      </c>
      <c r="J21" s="85"/>
      <c r="K21" s="32" t="s">
        <v>806</v>
      </c>
      <c r="L21" s="63" t="s">
        <v>806</v>
      </c>
      <c r="M21" s="89"/>
    </row>
    <row r="22" spans="1:13">
      <c r="B22" s="21" t="s">
        <v>1178</v>
      </c>
      <c r="C22" s="1" t="s">
        <v>1191</v>
      </c>
      <c r="D22" s="1" t="s">
        <v>1096</v>
      </c>
      <c r="E22" s="7" t="s">
        <v>13</v>
      </c>
      <c r="G22" s="12">
        <v>375.4</v>
      </c>
      <c r="H22" s="48">
        <v>1.8</v>
      </c>
      <c r="I22" s="1" t="s">
        <v>1173</v>
      </c>
      <c r="J22" s="85"/>
      <c r="K22" s="3">
        <v>379.9</v>
      </c>
      <c r="L22" s="52">
        <v>1.9</v>
      </c>
      <c r="M22" s="89"/>
    </row>
    <row r="24" spans="1:13">
      <c r="A24" s="3" t="s">
        <v>1184</v>
      </c>
      <c r="G24" s="1" t="s">
        <v>1171</v>
      </c>
    </row>
    <row r="25" spans="1:13">
      <c r="B25" s="21" t="s">
        <v>1179</v>
      </c>
      <c r="C25" s="1" t="s">
        <v>1192</v>
      </c>
      <c r="D25" s="1" t="s">
        <v>1096</v>
      </c>
      <c r="E25" s="7" t="s">
        <v>13</v>
      </c>
      <c r="G25" s="12">
        <v>324.60000000000002</v>
      </c>
      <c r="H25" s="48">
        <v>13.8</v>
      </c>
      <c r="I25" s="1" t="s">
        <v>1173</v>
      </c>
      <c r="M25" s="89"/>
    </row>
    <row r="26" spans="1:13">
      <c r="B26" s="21" t="s">
        <v>1180</v>
      </c>
      <c r="C26" s="1" t="s">
        <v>1192</v>
      </c>
      <c r="D26" s="1" t="s">
        <v>1096</v>
      </c>
      <c r="E26" s="7" t="s">
        <v>13</v>
      </c>
      <c r="G26" s="12">
        <v>316.89999999999998</v>
      </c>
      <c r="H26" s="48">
        <v>14.7</v>
      </c>
      <c r="I26" s="1" t="s">
        <v>1173</v>
      </c>
      <c r="M26" s="89"/>
    </row>
    <row r="27" spans="1:13">
      <c r="A27" s="57"/>
      <c r="B27" s="58" t="s">
        <v>1181</v>
      </c>
      <c r="C27" s="59" t="s">
        <v>1192</v>
      </c>
      <c r="D27" s="59" t="s">
        <v>1096</v>
      </c>
      <c r="E27" s="79" t="s">
        <v>13</v>
      </c>
      <c r="F27" s="59"/>
      <c r="G27" s="69">
        <v>347.1</v>
      </c>
      <c r="H27" s="62">
        <v>11.6</v>
      </c>
      <c r="I27" s="59" t="s">
        <v>1173</v>
      </c>
      <c r="J27" s="59"/>
      <c r="K27" s="59"/>
      <c r="L27" s="59"/>
      <c r="M27" s="89"/>
    </row>
    <row r="28" spans="1:13">
      <c r="I28" s="87"/>
    </row>
  </sheetData>
  <mergeCells count="17">
    <mergeCell ref="K3:L3"/>
    <mergeCell ref="K4:L4"/>
    <mergeCell ref="I11:I12"/>
    <mergeCell ref="I13:I14"/>
    <mergeCell ref="I9:I10"/>
    <mergeCell ref="K9:K10"/>
    <mergeCell ref="K11:K12"/>
    <mergeCell ref="K13:K14"/>
    <mergeCell ref="J9:J10"/>
    <mergeCell ref="J11:J12"/>
    <mergeCell ref="J13:J14"/>
    <mergeCell ref="G9:G10"/>
    <mergeCell ref="H9:H10"/>
    <mergeCell ref="G11:G12"/>
    <mergeCell ref="H11:H12"/>
    <mergeCell ref="G13:G14"/>
    <mergeCell ref="H13:H14"/>
  </mergeCells>
  <phoneticPr fontId="1"/>
  <pageMargins left="0.70866141732283472" right="0.70866141732283472" top="0.74803149606299213" bottom="0.74803149606299213" header="0.31496062992125984" footer="0.31496062992125984"/>
  <pageSetup paperSize="9" scale="75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0"/>
  <sheetViews>
    <sheetView workbookViewId="0">
      <selection activeCell="B1" sqref="B1"/>
    </sheetView>
  </sheetViews>
  <sheetFormatPr defaultColWidth="10.83203125" defaultRowHeight="12"/>
  <cols>
    <col min="1" max="1" width="3.83203125" style="3" customWidth="1"/>
    <col min="2" max="2" width="16.83203125" style="3" customWidth="1"/>
    <col min="3" max="3" width="18.83203125" style="1" customWidth="1"/>
    <col min="4" max="4" width="11.83203125" style="1" customWidth="1"/>
    <col min="5" max="6" width="6.83203125" style="1" customWidth="1"/>
    <col min="7" max="7" width="7.83203125" style="1" customWidth="1"/>
    <col min="8" max="8" width="6.83203125" style="48" customWidth="1"/>
    <col min="9" max="9" width="33.83203125" style="1" customWidth="1"/>
    <col min="10" max="11" width="8.83203125" style="1" customWidth="1"/>
    <col min="12" max="12" width="6.83203125" style="1" customWidth="1"/>
    <col min="13" max="13" width="8.83203125" style="1" customWidth="1"/>
    <col min="14" max="16384" width="10.83203125" style="1"/>
  </cols>
  <sheetData>
    <row r="2" spans="1:14" ht="19.5" customHeight="1">
      <c r="A2" s="83" t="s">
        <v>1217</v>
      </c>
      <c r="L2" s="59"/>
      <c r="M2" s="59"/>
    </row>
    <row r="3" spans="1:14">
      <c r="A3" s="56" t="s">
        <v>500</v>
      </c>
      <c r="B3" s="55" t="s">
        <v>1053</v>
      </c>
      <c r="C3" s="65" t="s">
        <v>498</v>
      </c>
      <c r="D3" s="65" t="s">
        <v>615</v>
      </c>
      <c r="E3" s="55" t="s">
        <v>1054</v>
      </c>
      <c r="F3" s="55" t="s">
        <v>1056</v>
      </c>
      <c r="G3" s="56" t="s">
        <v>1057</v>
      </c>
      <c r="H3" s="55" t="s">
        <v>1056</v>
      </c>
      <c r="I3" s="55" t="s">
        <v>23</v>
      </c>
      <c r="J3" s="96" t="s">
        <v>499</v>
      </c>
      <c r="K3" s="110" t="s">
        <v>501</v>
      </c>
      <c r="L3" s="110"/>
      <c r="M3" s="110"/>
    </row>
    <row r="4" spans="1:14">
      <c r="A4" s="57"/>
      <c r="B4" s="58"/>
      <c r="C4" s="59"/>
      <c r="D4" s="59"/>
      <c r="E4" s="60" t="s">
        <v>1055</v>
      </c>
      <c r="F4" s="60" t="s">
        <v>1055</v>
      </c>
      <c r="G4" s="61" t="s">
        <v>1058</v>
      </c>
      <c r="H4" s="60" t="s">
        <v>1059</v>
      </c>
      <c r="I4" s="102"/>
      <c r="J4" s="102"/>
      <c r="K4" s="111"/>
      <c r="L4" s="111"/>
      <c r="M4" s="111"/>
    </row>
    <row r="5" spans="1:14">
      <c r="A5" s="3" t="s">
        <v>1185</v>
      </c>
      <c r="B5" s="18"/>
      <c r="N5" s="6"/>
    </row>
    <row r="6" spans="1:14">
      <c r="B6" s="104" t="s">
        <v>806</v>
      </c>
      <c r="C6" s="1" t="s">
        <v>1186</v>
      </c>
      <c r="D6" s="1" t="s">
        <v>1096</v>
      </c>
      <c r="E6" s="4">
        <v>8.125</v>
      </c>
      <c r="F6" s="91">
        <v>1.4999999999999999E-2</v>
      </c>
      <c r="G6" s="20">
        <v>111.3</v>
      </c>
      <c r="H6" s="95">
        <v>6</v>
      </c>
      <c r="I6" s="1" t="s">
        <v>1098</v>
      </c>
      <c r="J6" s="85"/>
      <c r="K6" s="85"/>
      <c r="L6" s="6"/>
      <c r="N6" s="87"/>
    </row>
    <row r="7" spans="1:14">
      <c r="B7" s="104" t="s">
        <v>806</v>
      </c>
      <c r="C7" s="1" t="s">
        <v>1186</v>
      </c>
      <c r="D7" s="1" t="s">
        <v>1099</v>
      </c>
      <c r="E7" s="4">
        <v>0.94</v>
      </c>
      <c r="F7" s="91">
        <v>8.9999999999999993E-3</v>
      </c>
      <c r="G7" s="20">
        <v>124</v>
      </c>
      <c r="H7" s="95">
        <v>6</v>
      </c>
      <c r="I7" s="1" t="s">
        <v>1098</v>
      </c>
      <c r="J7" s="85"/>
      <c r="K7" s="85"/>
      <c r="L7" s="6"/>
      <c r="N7" s="87"/>
    </row>
    <row r="8" spans="1:14">
      <c r="B8" s="17"/>
      <c r="G8" s="12"/>
      <c r="H8" s="52"/>
    </row>
    <row r="9" spans="1:14">
      <c r="A9" s="3" t="s">
        <v>1100</v>
      </c>
      <c r="B9" s="18"/>
    </row>
    <row r="10" spans="1:14">
      <c r="B10" s="25" t="s">
        <v>1101</v>
      </c>
      <c r="C10" s="1" t="s">
        <v>1193</v>
      </c>
      <c r="D10" s="1" t="s">
        <v>1096</v>
      </c>
      <c r="E10" s="4">
        <v>5.64</v>
      </c>
      <c r="F10" s="32" t="s">
        <v>1102</v>
      </c>
      <c r="G10" s="20">
        <v>116</v>
      </c>
      <c r="H10" s="63" t="s">
        <v>1102</v>
      </c>
      <c r="I10" s="1" t="s">
        <v>1194</v>
      </c>
      <c r="J10" s="6"/>
      <c r="K10" s="6"/>
    </row>
    <row r="11" spans="1:14">
      <c r="B11" s="25" t="s">
        <v>1103</v>
      </c>
      <c r="C11" s="1" t="s">
        <v>1193</v>
      </c>
      <c r="D11" s="1" t="s">
        <v>1096</v>
      </c>
      <c r="E11" s="4">
        <v>5.43</v>
      </c>
      <c r="F11" s="32" t="s">
        <v>1102</v>
      </c>
      <c r="G11" s="20">
        <v>107</v>
      </c>
      <c r="H11" s="63" t="s">
        <v>1102</v>
      </c>
      <c r="I11" s="1" t="s">
        <v>1194</v>
      </c>
    </row>
    <row r="12" spans="1:14">
      <c r="B12" s="25" t="s">
        <v>1104</v>
      </c>
      <c r="C12" s="1" t="s">
        <v>852</v>
      </c>
      <c r="D12" s="1" t="s">
        <v>1096</v>
      </c>
      <c r="E12" s="4">
        <v>3.76</v>
      </c>
      <c r="F12" s="32" t="s">
        <v>1102</v>
      </c>
      <c r="G12" s="20">
        <v>72</v>
      </c>
      <c r="H12" s="63" t="s">
        <v>1102</v>
      </c>
      <c r="I12" s="1" t="s">
        <v>1195</v>
      </c>
    </row>
    <row r="13" spans="1:14">
      <c r="B13" s="25" t="s">
        <v>1105</v>
      </c>
      <c r="C13" s="1" t="s">
        <v>852</v>
      </c>
      <c r="D13" s="1" t="s">
        <v>1096</v>
      </c>
      <c r="E13" s="4">
        <v>6.42</v>
      </c>
      <c r="F13" s="32" t="s">
        <v>1102</v>
      </c>
      <c r="G13" s="20">
        <v>135</v>
      </c>
      <c r="H13" s="63" t="s">
        <v>1102</v>
      </c>
      <c r="I13" s="1" t="s">
        <v>1195</v>
      </c>
    </row>
    <row r="14" spans="1:14">
      <c r="B14" s="25" t="s">
        <v>1106</v>
      </c>
      <c r="C14" s="1" t="s">
        <v>1107</v>
      </c>
      <c r="D14" s="1" t="s">
        <v>1096</v>
      </c>
      <c r="E14" s="4">
        <v>7.8</v>
      </c>
      <c r="F14" s="32" t="s">
        <v>1102</v>
      </c>
      <c r="G14" s="20">
        <v>132</v>
      </c>
      <c r="H14" s="63" t="s">
        <v>1102</v>
      </c>
      <c r="I14" s="1" t="s">
        <v>1196</v>
      </c>
    </row>
    <row r="15" spans="1:14">
      <c r="B15" s="25" t="s">
        <v>1108</v>
      </c>
      <c r="C15" s="1" t="s">
        <v>1107</v>
      </c>
      <c r="D15" s="1" t="s">
        <v>1096</v>
      </c>
      <c r="E15" s="4">
        <v>8.18</v>
      </c>
      <c r="F15" s="32" t="s">
        <v>1102</v>
      </c>
      <c r="G15" s="20">
        <v>145</v>
      </c>
      <c r="H15" s="63" t="s">
        <v>1102</v>
      </c>
      <c r="I15" s="1" t="s">
        <v>1196</v>
      </c>
    </row>
    <row r="16" spans="1:14">
      <c r="B16" s="17"/>
      <c r="G16" s="12"/>
      <c r="H16" s="52"/>
    </row>
    <row r="17" spans="1:14">
      <c r="A17" s="3" t="s">
        <v>1109</v>
      </c>
      <c r="B17" s="18"/>
    </row>
    <row r="18" spans="1:14">
      <c r="B18" s="104" t="s">
        <v>1102</v>
      </c>
      <c r="C18" s="1" t="s">
        <v>639</v>
      </c>
      <c r="D18" s="1" t="s">
        <v>1096</v>
      </c>
      <c r="E18" s="1">
        <v>5.55</v>
      </c>
      <c r="F18" s="32" t="s">
        <v>1102</v>
      </c>
      <c r="G18" s="114">
        <v>125</v>
      </c>
      <c r="H18" s="115">
        <v>6</v>
      </c>
      <c r="I18" s="112" t="s">
        <v>1110</v>
      </c>
      <c r="J18" s="109"/>
      <c r="K18" s="93"/>
      <c r="N18" s="87"/>
    </row>
    <row r="19" spans="1:14">
      <c r="B19" s="92"/>
      <c r="C19" s="85"/>
      <c r="E19" s="1">
        <v>5.57</v>
      </c>
      <c r="F19" s="32" t="s">
        <v>806</v>
      </c>
      <c r="G19" s="114"/>
      <c r="H19" s="115"/>
      <c r="I19" s="112"/>
      <c r="J19" s="109"/>
      <c r="K19" s="93"/>
      <c r="N19" s="87"/>
    </row>
    <row r="20" spans="1:14">
      <c r="B20" s="17"/>
      <c r="G20" s="12"/>
      <c r="H20" s="52"/>
    </row>
    <row r="21" spans="1:14">
      <c r="A21" s="3" t="s">
        <v>1111</v>
      </c>
      <c r="B21" s="18"/>
    </row>
    <row r="22" spans="1:14">
      <c r="B22" s="25" t="s">
        <v>1112</v>
      </c>
      <c r="C22" s="1" t="s">
        <v>1107</v>
      </c>
      <c r="D22" s="1" t="s">
        <v>1096</v>
      </c>
      <c r="E22" s="1">
        <v>6.74</v>
      </c>
      <c r="F22" s="1">
        <v>0.14000000000000001</v>
      </c>
      <c r="G22" s="3">
        <v>125.3</v>
      </c>
      <c r="H22" s="52">
        <v>2.7</v>
      </c>
      <c r="I22" s="1" t="s">
        <v>1113</v>
      </c>
      <c r="J22" s="1" t="s">
        <v>1198</v>
      </c>
      <c r="K22" s="85"/>
    </row>
    <row r="23" spans="1:14">
      <c r="B23" s="25" t="s">
        <v>1114</v>
      </c>
      <c r="C23" s="1" t="s">
        <v>638</v>
      </c>
      <c r="D23" s="1" t="s">
        <v>1096</v>
      </c>
      <c r="E23" s="1">
        <v>6.22</v>
      </c>
      <c r="F23" s="1">
        <v>0.12</v>
      </c>
      <c r="G23" s="3">
        <v>120.5</v>
      </c>
      <c r="H23" s="48">
        <v>2.6</v>
      </c>
      <c r="I23" s="1" t="s">
        <v>1113</v>
      </c>
      <c r="J23" s="1" t="s">
        <v>1199</v>
      </c>
      <c r="K23" s="85"/>
    </row>
    <row r="24" spans="1:14">
      <c r="B24" s="25" t="s">
        <v>1115</v>
      </c>
      <c r="C24" s="1" t="s">
        <v>1107</v>
      </c>
      <c r="D24" s="1" t="s">
        <v>1096</v>
      </c>
      <c r="E24" s="1">
        <v>7.25</v>
      </c>
      <c r="F24" s="1">
        <v>0.15</v>
      </c>
      <c r="G24" s="3">
        <v>129.80000000000001</v>
      </c>
      <c r="H24" s="52">
        <v>2.8</v>
      </c>
      <c r="I24" s="1" t="s">
        <v>1113</v>
      </c>
      <c r="J24" s="1" t="s">
        <v>1200</v>
      </c>
      <c r="K24" s="85"/>
    </row>
    <row r="25" spans="1:14">
      <c r="B25" s="25" t="s">
        <v>1197</v>
      </c>
      <c r="C25" s="1" t="s">
        <v>1107</v>
      </c>
      <c r="D25" s="1" t="s">
        <v>1096</v>
      </c>
      <c r="E25" s="1">
        <v>7.81</v>
      </c>
      <c r="F25" s="1">
        <v>0.16</v>
      </c>
      <c r="G25" s="3">
        <v>133.9</v>
      </c>
      <c r="H25" s="48">
        <v>2.9</v>
      </c>
      <c r="I25" s="1" t="s">
        <v>1113</v>
      </c>
      <c r="J25" s="1" t="s">
        <v>1201</v>
      </c>
      <c r="K25" s="85"/>
    </row>
    <row r="27" spans="1:14">
      <c r="A27" s="3" t="s">
        <v>1187</v>
      </c>
      <c r="B27" s="18"/>
    </row>
    <row r="28" spans="1:14">
      <c r="B28" s="25" t="s">
        <v>1116</v>
      </c>
      <c r="C28" s="1" t="s">
        <v>638</v>
      </c>
      <c r="D28" s="1" t="s">
        <v>1096</v>
      </c>
      <c r="E28" s="4">
        <v>4.0570000000000004</v>
      </c>
      <c r="F28" s="4">
        <v>8.1000000000000003E-2</v>
      </c>
      <c r="G28" s="12">
        <v>102.8</v>
      </c>
      <c r="H28" s="52">
        <v>2.2000000000000002</v>
      </c>
      <c r="I28" s="1" t="s">
        <v>1113</v>
      </c>
    </row>
    <row r="29" spans="1:14">
      <c r="B29" s="25" t="s">
        <v>1117</v>
      </c>
      <c r="C29" s="1" t="s">
        <v>638</v>
      </c>
      <c r="D29" s="1" t="s">
        <v>1096</v>
      </c>
      <c r="E29" s="4">
        <v>6.3659999999999997</v>
      </c>
      <c r="F29" s="4">
        <v>0.127</v>
      </c>
      <c r="G29" s="12">
        <v>81.7</v>
      </c>
      <c r="H29" s="48">
        <v>1.8</v>
      </c>
      <c r="I29" s="1" t="s">
        <v>1118</v>
      </c>
    </row>
    <row r="30" spans="1:14">
      <c r="B30" s="25" t="s">
        <v>1119</v>
      </c>
      <c r="C30" s="1" t="s">
        <v>638</v>
      </c>
      <c r="D30" s="1" t="s">
        <v>1096</v>
      </c>
      <c r="E30" s="4">
        <v>6.2249999999999996</v>
      </c>
      <c r="F30" s="4">
        <v>0.125</v>
      </c>
      <c r="G30" s="12">
        <v>62.2</v>
      </c>
      <c r="H30" s="52">
        <v>1.4</v>
      </c>
      <c r="I30" s="1" t="s">
        <v>1118</v>
      </c>
    </row>
    <row r="31" spans="1:14">
      <c r="B31" s="25" t="s">
        <v>1120</v>
      </c>
      <c r="C31" s="1" t="s">
        <v>638</v>
      </c>
      <c r="D31" s="1" t="s">
        <v>1096</v>
      </c>
      <c r="E31" s="4">
        <v>6.5460000000000003</v>
      </c>
      <c r="F31" s="4">
        <v>0.13100000000000001</v>
      </c>
      <c r="G31" s="12">
        <v>73.5</v>
      </c>
      <c r="H31" s="48">
        <v>1.6</v>
      </c>
      <c r="I31" s="1" t="s">
        <v>1118</v>
      </c>
    </row>
    <row r="32" spans="1:14">
      <c r="B32" s="25" t="s">
        <v>1121</v>
      </c>
      <c r="C32" s="1" t="s">
        <v>638</v>
      </c>
      <c r="D32" s="1" t="s">
        <v>1096</v>
      </c>
      <c r="E32" s="4">
        <v>6.766</v>
      </c>
      <c r="F32" s="4">
        <v>0.13500000000000001</v>
      </c>
      <c r="G32" s="12">
        <v>74</v>
      </c>
      <c r="H32" s="48">
        <v>1.6</v>
      </c>
      <c r="I32" s="1" t="s">
        <v>1118</v>
      </c>
    </row>
    <row r="33" spans="1:14">
      <c r="B33" s="25" t="s">
        <v>1122</v>
      </c>
      <c r="C33" s="1" t="s">
        <v>638</v>
      </c>
      <c r="D33" s="1" t="s">
        <v>1096</v>
      </c>
      <c r="E33" s="4">
        <v>5.9429999999999996</v>
      </c>
      <c r="F33" s="4">
        <v>0.11899999999999999</v>
      </c>
      <c r="G33" s="12">
        <v>84.1</v>
      </c>
      <c r="H33" s="48">
        <v>1.9</v>
      </c>
      <c r="I33" s="1" t="s">
        <v>1118</v>
      </c>
    </row>
    <row r="34" spans="1:14">
      <c r="B34" s="25" t="s">
        <v>1123</v>
      </c>
      <c r="C34" s="1" t="s">
        <v>638</v>
      </c>
      <c r="D34" s="1" t="s">
        <v>1096</v>
      </c>
      <c r="E34" s="4">
        <v>6.6420000000000003</v>
      </c>
      <c r="F34" s="4">
        <v>0.13300000000000001</v>
      </c>
      <c r="G34" s="12">
        <v>91.2</v>
      </c>
      <c r="H34" s="52">
        <v>2</v>
      </c>
      <c r="I34" s="1" t="s">
        <v>1118</v>
      </c>
    </row>
    <row r="35" spans="1:14">
      <c r="B35" s="25" t="s">
        <v>1124</v>
      </c>
      <c r="C35" s="1" t="s">
        <v>638</v>
      </c>
      <c r="D35" s="1" t="s">
        <v>1096</v>
      </c>
      <c r="E35" s="4">
        <v>4.2380000000000004</v>
      </c>
      <c r="F35" s="4">
        <v>8.5000000000000006E-2</v>
      </c>
      <c r="G35" s="12">
        <v>100.8</v>
      </c>
      <c r="H35" s="48">
        <v>2.2000000000000002</v>
      </c>
      <c r="I35" s="1" t="s">
        <v>1125</v>
      </c>
    </row>
    <row r="36" spans="1:14">
      <c r="B36" s="25" t="s">
        <v>1126</v>
      </c>
      <c r="C36" s="1" t="s">
        <v>638</v>
      </c>
      <c r="D36" s="1" t="s">
        <v>1096</v>
      </c>
      <c r="E36" s="4">
        <v>6.2270000000000003</v>
      </c>
      <c r="F36" s="4">
        <v>0.125</v>
      </c>
      <c r="G36" s="12">
        <v>100.3</v>
      </c>
      <c r="H36" s="48">
        <v>2.2000000000000002</v>
      </c>
      <c r="I36" s="1" t="s">
        <v>1125</v>
      </c>
    </row>
    <row r="37" spans="1:14">
      <c r="B37" s="25" t="s">
        <v>1127</v>
      </c>
      <c r="C37" s="1" t="s">
        <v>638</v>
      </c>
      <c r="D37" s="1" t="s">
        <v>1096</v>
      </c>
      <c r="E37" s="4">
        <v>5.9459999999999997</v>
      </c>
      <c r="F37" s="4">
        <v>0.11899999999999999</v>
      </c>
      <c r="G37" s="12">
        <v>107.6</v>
      </c>
      <c r="H37" s="48">
        <v>2.2999999999999998</v>
      </c>
      <c r="I37" s="1" t="s">
        <v>1098</v>
      </c>
    </row>
    <row r="38" spans="1:14">
      <c r="B38" s="25" t="s">
        <v>1211</v>
      </c>
      <c r="C38" s="1" t="s">
        <v>635</v>
      </c>
      <c r="D38" s="1" t="s">
        <v>1096</v>
      </c>
      <c r="E38" s="4">
        <v>5.6550000000000002</v>
      </c>
      <c r="F38" s="4">
        <v>0.113</v>
      </c>
      <c r="G38" s="12">
        <v>101.9</v>
      </c>
      <c r="H38" s="48">
        <v>2.2000000000000002</v>
      </c>
      <c r="I38" s="1" t="s">
        <v>1113</v>
      </c>
      <c r="M38" s="85"/>
    </row>
    <row r="39" spans="1:14">
      <c r="B39" s="25" t="s">
        <v>1210</v>
      </c>
      <c r="C39" s="1" t="s">
        <v>635</v>
      </c>
      <c r="D39" s="1" t="s">
        <v>1096</v>
      </c>
      <c r="E39" s="4">
        <v>4.3949999999999996</v>
      </c>
      <c r="F39" s="4">
        <v>8.7999999999999995E-2</v>
      </c>
      <c r="G39" s="12">
        <v>101.4</v>
      </c>
      <c r="H39" s="48">
        <v>2.2000000000000002</v>
      </c>
      <c r="I39" s="1" t="s">
        <v>1113</v>
      </c>
      <c r="M39" s="85"/>
    </row>
    <row r="40" spans="1:14">
      <c r="B40" s="25" t="s">
        <v>1212</v>
      </c>
      <c r="C40" s="1" t="s">
        <v>635</v>
      </c>
      <c r="D40" s="1" t="s">
        <v>1096</v>
      </c>
      <c r="E40" s="4">
        <v>3.09</v>
      </c>
      <c r="F40" s="4">
        <v>6.2E-2</v>
      </c>
      <c r="G40" s="12">
        <v>103.8</v>
      </c>
      <c r="H40" s="48">
        <v>2.2999999999999998</v>
      </c>
      <c r="I40" s="1" t="s">
        <v>1113</v>
      </c>
      <c r="M40" s="85"/>
    </row>
    <row r="41" spans="1:14">
      <c r="B41" s="25" t="s">
        <v>1128</v>
      </c>
      <c r="C41" s="1" t="s">
        <v>635</v>
      </c>
      <c r="D41" s="1" t="s">
        <v>1096</v>
      </c>
      <c r="E41" s="4">
        <v>5.4</v>
      </c>
      <c r="F41" s="4">
        <v>0.108</v>
      </c>
      <c r="G41" s="12">
        <v>107.1</v>
      </c>
      <c r="H41" s="48">
        <v>2.2999999999999998</v>
      </c>
      <c r="I41" s="1" t="s">
        <v>1118</v>
      </c>
    </row>
    <row r="42" spans="1:14">
      <c r="B42" s="25" t="s">
        <v>1129</v>
      </c>
      <c r="C42" s="1" t="s">
        <v>635</v>
      </c>
      <c r="D42" s="1" t="s">
        <v>1096</v>
      </c>
      <c r="E42" s="4">
        <v>5.6829999999999998</v>
      </c>
      <c r="F42" s="4">
        <v>0.114</v>
      </c>
      <c r="G42" s="12">
        <v>113.8</v>
      </c>
      <c r="H42" s="48">
        <v>2.6</v>
      </c>
      <c r="I42" s="1" t="s">
        <v>1130</v>
      </c>
    </row>
    <row r="43" spans="1:14">
      <c r="B43" s="25" t="s">
        <v>1131</v>
      </c>
      <c r="C43" s="1" t="s">
        <v>635</v>
      </c>
      <c r="D43" s="1" t="s">
        <v>1096</v>
      </c>
      <c r="E43" s="4">
        <v>6.4409999999999998</v>
      </c>
      <c r="F43" s="4">
        <v>0.129</v>
      </c>
      <c r="G43" s="12">
        <v>124.1</v>
      </c>
      <c r="H43" s="48">
        <v>2.7</v>
      </c>
      <c r="I43" s="1" t="s">
        <v>1098</v>
      </c>
    </row>
    <row r="44" spans="1:14">
      <c r="B44" s="25" t="s">
        <v>1132</v>
      </c>
      <c r="C44" s="1" t="s">
        <v>1097</v>
      </c>
      <c r="D44" s="1" t="s">
        <v>1096</v>
      </c>
      <c r="E44" s="4">
        <v>6.0709999999999997</v>
      </c>
      <c r="F44" s="4">
        <v>0.121</v>
      </c>
      <c r="G44" s="12">
        <v>123.2</v>
      </c>
      <c r="H44" s="48">
        <v>2.7</v>
      </c>
      <c r="I44" s="1" t="s">
        <v>1202</v>
      </c>
    </row>
    <row r="45" spans="1:14">
      <c r="B45" s="25" t="s">
        <v>1133</v>
      </c>
      <c r="C45" s="1" t="s">
        <v>1097</v>
      </c>
      <c r="D45" s="1" t="s">
        <v>1099</v>
      </c>
      <c r="E45" s="10">
        <v>0.34699999999999998</v>
      </c>
      <c r="F45" s="1">
        <v>1.7000000000000001E-2</v>
      </c>
      <c r="G45" s="12">
        <v>125.8</v>
      </c>
      <c r="H45" s="48">
        <v>6.2</v>
      </c>
      <c r="I45" s="1" t="s">
        <v>1203</v>
      </c>
    </row>
    <row r="46" spans="1:14">
      <c r="B46" s="25"/>
      <c r="G46" s="3"/>
    </row>
    <row r="47" spans="1:14">
      <c r="A47" s="3" t="s">
        <v>1188</v>
      </c>
      <c r="B47" s="18"/>
    </row>
    <row r="48" spans="1:14">
      <c r="B48" s="25" t="s">
        <v>1134</v>
      </c>
      <c r="C48" s="1" t="s">
        <v>638</v>
      </c>
      <c r="D48" s="1" t="s">
        <v>1096</v>
      </c>
      <c r="E48" s="4">
        <v>4.2300000000000004</v>
      </c>
      <c r="F48" s="1">
        <v>0.09</v>
      </c>
      <c r="G48" s="3">
        <v>59.5</v>
      </c>
      <c r="H48" s="52">
        <v>1.3</v>
      </c>
      <c r="I48" s="1" t="s">
        <v>1135</v>
      </c>
      <c r="J48" s="87"/>
      <c r="K48" s="87"/>
      <c r="N48" s="87"/>
    </row>
    <row r="49" spans="2:14">
      <c r="B49" s="25" t="s">
        <v>1136</v>
      </c>
      <c r="C49" s="1" t="s">
        <v>638</v>
      </c>
      <c r="D49" s="1" t="s">
        <v>1096</v>
      </c>
      <c r="E49" s="4">
        <v>6.55</v>
      </c>
      <c r="F49" s="1">
        <v>0.13</v>
      </c>
      <c r="G49" s="3">
        <v>61.6</v>
      </c>
      <c r="H49" s="52">
        <v>1.4</v>
      </c>
      <c r="I49" s="1" t="s">
        <v>1135</v>
      </c>
      <c r="J49" s="87"/>
      <c r="K49" s="87"/>
      <c r="N49" s="87"/>
    </row>
    <row r="50" spans="2:14">
      <c r="B50" s="25" t="s">
        <v>1137</v>
      </c>
      <c r="C50" s="1" t="s">
        <v>1139</v>
      </c>
      <c r="D50" s="1" t="s">
        <v>1138</v>
      </c>
      <c r="E50" s="4">
        <v>6.14</v>
      </c>
      <c r="F50" s="1">
        <v>0.12</v>
      </c>
      <c r="G50" s="3">
        <v>47.6</v>
      </c>
      <c r="H50" s="52">
        <v>1.1000000000000001</v>
      </c>
      <c r="I50" s="1" t="s">
        <v>1140</v>
      </c>
      <c r="J50" s="87"/>
      <c r="K50" s="87"/>
      <c r="N50" s="87"/>
    </row>
    <row r="51" spans="2:14">
      <c r="B51" s="1" t="s">
        <v>1141</v>
      </c>
      <c r="C51" s="1" t="s">
        <v>1139</v>
      </c>
      <c r="D51" s="1" t="s">
        <v>1138</v>
      </c>
      <c r="E51" s="4">
        <v>6.16</v>
      </c>
      <c r="F51" s="1">
        <v>0.12</v>
      </c>
      <c r="G51" s="3">
        <v>45.8</v>
      </c>
      <c r="H51" s="52">
        <v>1</v>
      </c>
      <c r="I51" s="1" t="s">
        <v>1140</v>
      </c>
      <c r="J51" s="87"/>
      <c r="K51" s="87"/>
      <c r="N51" s="87"/>
    </row>
    <row r="52" spans="2:14">
      <c r="B52" s="1" t="s">
        <v>1142</v>
      </c>
      <c r="C52" s="1" t="s">
        <v>638</v>
      </c>
      <c r="D52" s="1" t="s">
        <v>1096</v>
      </c>
      <c r="E52" s="4">
        <v>5.51</v>
      </c>
      <c r="F52" s="1">
        <v>0.11</v>
      </c>
      <c r="G52" s="3">
        <v>58.8</v>
      </c>
      <c r="H52" s="52">
        <v>1.3</v>
      </c>
      <c r="I52" s="1" t="s">
        <v>1140</v>
      </c>
      <c r="J52" s="87"/>
      <c r="K52" s="87"/>
      <c r="N52" s="87"/>
    </row>
    <row r="53" spans="2:14">
      <c r="B53" s="1" t="s">
        <v>1143</v>
      </c>
      <c r="C53" s="1" t="s">
        <v>638</v>
      </c>
      <c r="D53" s="1" t="s">
        <v>1096</v>
      </c>
      <c r="E53" s="4">
        <v>6.07</v>
      </c>
      <c r="F53" s="1">
        <v>0.12</v>
      </c>
      <c r="G53" s="3">
        <v>62.9</v>
      </c>
      <c r="H53" s="52">
        <v>1.6</v>
      </c>
      <c r="I53" s="1" t="s">
        <v>1140</v>
      </c>
      <c r="J53" s="87"/>
      <c r="K53" s="87"/>
      <c r="N53" s="87"/>
    </row>
    <row r="54" spans="2:14">
      <c r="B54" s="21">
        <v>90102303</v>
      </c>
      <c r="C54" s="1" t="s">
        <v>638</v>
      </c>
      <c r="D54" s="1" t="s">
        <v>1096</v>
      </c>
      <c r="E54" s="4">
        <v>5.51</v>
      </c>
      <c r="F54" s="1">
        <v>0.11</v>
      </c>
      <c r="G54" s="3">
        <v>72.8</v>
      </c>
      <c r="H54" s="52">
        <v>1.6</v>
      </c>
      <c r="I54" s="1" t="s">
        <v>1144</v>
      </c>
      <c r="J54" s="87"/>
      <c r="K54" s="87"/>
      <c r="N54" s="87"/>
    </row>
    <row r="55" spans="2:14">
      <c r="B55" s="21">
        <v>90102506</v>
      </c>
      <c r="C55" s="1" t="s">
        <v>638</v>
      </c>
      <c r="D55" s="1" t="s">
        <v>1096</v>
      </c>
      <c r="E55" s="4">
        <v>5.99</v>
      </c>
      <c r="F55" s="1">
        <v>0.12</v>
      </c>
      <c r="G55" s="3">
        <v>59.8</v>
      </c>
      <c r="H55" s="52">
        <v>1.3</v>
      </c>
      <c r="I55" s="1" t="s">
        <v>1144</v>
      </c>
      <c r="J55" s="87"/>
      <c r="K55" s="87"/>
      <c r="N55" s="87"/>
    </row>
    <row r="56" spans="2:14">
      <c r="B56" s="21">
        <v>90102512</v>
      </c>
      <c r="C56" s="1" t="s">
        <v>638</v>
      </c>
      <c r="D56" s="1" t="s">
        <v>1096</v>
      </c>
      <c r="E56" s="4">
        <v>6.37</v>
      </c>
      <c r="F56" s="1">
        <v>0.13</v>
      </c>
      <c r="G56" s="3">
        <v>73.599999999999994</v>
      </c>
      <c r="H56" s="52">
        <v>2.1</v>
      </c>
      <c r="I56" s="1" t="s">
        <v>1144</v>
      </c>
      <c r="J56" s="87"/>
      <c r="K56" s="87"/>
      <c r="N56" s="87"/>
    </row>
    <row r="57" spans="2:14">
      <c r="B57" s="21">
        <v>90102902</v>
      </c>
      <c r="C57" s="1" t="s">
        <v>638</v>
      </c>
      <c r="D57" s="1" t="s">
        <v>1096</v>
      </c>
      <c r="E57" s="4">
        <v>2.4700000000000002</v>
      </c>
      <c r="F57" s="1">
        <v>0.05</v>
      </c>
      <c r="G57" s="3">
        <v>70.099999999999994</v>
      </c>
      <c r="H57" s="52">
        <v>1.5</v>
      </c>
      <c r="I57" s="1" t="s">
        <v>1144</v>
      </c>
      <c r="J57" s="87"/>
      <c r="K57" s="87"/>
      <c r="N57" s="87"/>
    </row>
    <row r="58" spans="2:14">
      <c r="B58" s="21">
        <v>90110307</v>
      </c>
      <c r="C58" s="1" t="s">
        <v>638</v>
      </c>
      <c r="D58" s="1" t="s">
        <v>1096</v>
      </c>
      <c r="E58" s="4">
        <v>5</v>
      </c>
      <c r="F58" s="4">
        <v>0.1</v>
      </c>
      <c r="G58" s="3">
        <v>65.900000000000006</v>
      </c>
      <c r="H58" s="52">
        <v>1.4</v>
      </c>
      <c r="I58" s="1" t="s">
        <v>1144</v>
      </c>
      <c r="J58" s="87"/>
      <c r="K58" s="87"/>
      <c r="N58" s="87"/>
    </row>
    <row r="59" spans="2:14">
      <c r="B59" s="21">
        <v>91100703</v>
      </c>
      <c r="C59" s="1" t="s">
        <v>638</v>
      </c>
      <c r="D59" s="1" t="s">
        <v>1096</v>
      </c>
      <c r="E59" s="4">
        <v>4.1900000000000004</v>
      </c>
      <c r="F59" s="1">
        <v>0.08</v>
      </c>
      <c r="G59" s="3">
        <v>68.900000000000006</v>
      </c>
      <c r="H59" s="52">
        <v>1.5</v>
      </c>
      <c r="I59" s="1" t="s">
        <v>1144</v>
      </c>
      <c r="J59" s="87"/>
      <c r="K59" s="87"/>
      <c r="N59" s="87"/>
    </row>
    <row r="60" spans="2:14">
      <c r="B60" s="21" t="s">
        <v>1145</v>
      </c>
      <c r="C60" s="1" t="s">
        <v>638</v>
      </c>
      <c r="D60" s="1" t="s">
        <v>1096</v>
      </c>
      <c r="E60" s="4">
        <v>6.14</v>
      </c>
      <c r="F60" s="1">
        <v>0.12</v>
      </c>
      <c r="G60" s="3">
        <v>71.8</v>
      </c>
      <c r="H60" s="52">
        <v>1.6</v>
      </c>
      <c r="I60" s="1" t="s">
        <v>1144</v>
      </c>
      <c r="J60" s="87"/>
      <c r="K60" s="87"/>
      <c r="N60" s="87"/>
    </row>
    <row r="61" spans="2:14">
      <c r="B61" s="21" t="s">
        <v>1146</v>
      </c>
      <c r="C61" s="1" t="s">
        <v>638</v>
      </c>
      <c r="D61" s="1" t="s">
        <v>1096</v>
      </c>
      <c r="E61" s="4">
        <v>3.12</v>
      </c>
      <c r="F61" s="1">
        <v>0.06</v>
      </c>
      <c r="G61" s="3">
        <v>68.400000000000006</v>
      </c>
      <c r="H61" s="52">
        <v>1.5</v>
      </c>
      <c r="I61" s="1" t="s">
        <v>1144</v>
      </c>
      <c r="J61" s="87"/>
      <c r="K61" s="87"/>
      <c r="N61" s="87"/>
    </row>
    <row r="62" spans="2:14">
      <c r="B62" s="21" t="s">
        <v>1147</v>
      </c>
      <c r="C62" s="1" t="s">
        <v>638</v>
      </c>
      <c r="D62" s="1" t="s">
        <v>1096</v>
      </c>
      <c r="E62" s="4">
        <v>6.7</v>
      </c>
      <c r="F62" s="1">
        <v>0.13</v>
      </c>
      <c r="G62" s="3">
        <v>63.5</v>
      </c>
      <c r="H62" s="52">
        <v>1.4</v>
      </c>
      <c r="I62" s="1" t="s">
        <v>1144</v>
      </c>
      <c r="J62" s="87"/>
      <c r="K62" s="87"/>
      <c r="N62" s="87"/>
    </row>
    <row r="63" spans="2:14">
      <c r="B63" s="21" t="s">
        <v>1148</v>
      </c>
      <c r="C63" s="1" t="s">
        <v>638</v>
      </c>
      <c r="D63" s="1" t="s">
        <v>1096</v>
      </c>
      <c r="E63" s="4">
        <v>7.01</v>
      </c>
      <c r="F63" s="1">
        <v>0.14000000000000001</v>
      </c>
      <c r="G63" s="3">
        <v>64.2</v>
      </c>
      <c r="H63" s="52">
        <v>1.4</v>
      </c>
      <c r="I63" s="1" t="s">
        <v>1144</v>
      </c>
      <c r="J63" s="87"/>
      <c r="K63" s="87"/>
      <c r="N63" s="87"/>
    </row>
    <row r="64" spans="2:14">
      <c r="B64" s="21">
        <v>91052003</v>
      </c>
      <c r="C64" s="1" t="s">
        <v>638</v>
      </c>
      <c r="D64" s="1" t="s">
        <v>1096</v>
      </c>
      <c r="E64" s="4">
        <v>5.85</v>
      </c>
      <c r="F64" s="1">
        <v>0.12</v>
      </c>
      <c r="G64" s="12">
        <v>62.8</v>
      </c>
      <c r="H64" s="48">
        <v>1.6</v>
      </c>
      <c r="I64" s="1" t="s">
        <v>1149</v>
      </c>
      <c r="J64" s="87"/>
      <c r="K64" s="87"/>
      <c r="N64" s="87"/>
    </row>
    <row r="65" spans="1:20">
      <c r="B65" s="21" t="s">
        <v>1150</v>
      </c>
      <c r="C65" s="1" t="s">
        <v>638</v>
      </c>
      <c r="D65" s="1" t="s">
        <v>1096</v>
      </c>
      <c r="E65" s="4">
        <v>3.4</v>
      </c>
      <c r="F65" s="1">
        <v>7.0000000000000007E-2</v>
      </c>
      <c r="G65" s="12">
        <v>51.3</v>
      </c>
      <c r="H65" s="48">
        <v>1.1000000000000001</v>
      </c>
      <c r="I65" s="1" t="s">
        <v>1149</v>
      </c>
      <c r="J65" s="87"/>
      <c r="K65" s="87"/>
      <c r="N65" s="87"/>
    </row>
    <row r="66" spans="1:20">
      <c r="B66" s="21" t="s">
        <v>1151</v>
      </c>
      <c r="C66" s="1" t="s">
        <v>638</v>
      </c>
      <c r="D66" s="1" t="s">
        <v>1096</v>
      </c>
      <c r="E66" s="4">
        <v>5.55</v>
      </c>
      <c r="F66" s="1">
        <v>0.11</v>
      </c>
      <c r="G66" s="12">
        <v>66.8</v>
      </c>
      <c r="H66" s="48">
        <v>1.5</v>
      </c>
      <c r="I66" s="1" t="s">
        <v>1149</v>
      </c>
      <c r="J66" s="87"/>
      <c r="K66" s="87"/>
      <c r="N66" s="87"/>
    </row>
    <row r="67" spans="1:20">
      <c r="B67" s="21" t="s">
        <v>1152</v>
      </c>
      <c r="C67" s="1" t="s">
        <v>638</v>
      </c>
      <c r="D67" s="1" t="s">
        <v>1096</v>
      </c>
      <c r="E67" s="4">
        <v>4.1500000000000004</v>
      </c>
      <c r="F67" s="1">
        <v>0.08</v>
      </c>
      <c r="G67" s="12">
        <v>57.7</v>
      </c>
      <c r="H67" s="48">
        <v>1.3</v>
      </c>
      <c r="I67" s="1" t="s">
        <v>1149</v>
      </c>
      <c r="J67" s="87"/>
      <c r="K67" s="87"/>
      <c r="N67" s="87"/>
    </row>
    <row r="68" spans="1:20">
      <c r="B68" s="21" t="s">
        <v>1153</v>
      </c>
      <c r="C68" s="1" t="s">
        <v>638</v>
      </c>
      <c r="D68" s="1" t="s">
        <v>1096</v>
      </c>
      <c r="E68" s="4">
        <v>5.24</v>
      </c>
      <c r="F68" s="1">
        <v>0.11</v>
      </c>
      <c r="G68" s="12">
        <v>57</v>
      </c>
      <c r="H68" s="48">
        <v>1.4</v>
      </c>
      <c r="I68" s="1" t="s">
        <v>1149</v>
      </c>
      <c r="J68" s="87"/>
      <c r="K68" s="87"/>
      <c r="N68" s="87"/>
    </row>
    <row r="69" spans="1:20">
      <c r="B69" s="21">
        <v>9100802</v>
      </c>
      <c r="C69" s="1" t="s">
        <v>638</v>
      </c>
      <c r="D69" s="1" t="s">
        <v>1096</v>
      </c>
      <c r="E69" s="4">
        <v>6.87</v>
      </c>
      <c r="F69" s="1">
        <v>0.14000000000000001</v>
      </c>
      <c r="G69" s="12">
        <v>57.9</v>
      </c>
      <c r="H69" s="48">
        <v>1.3</v>
      </c>
      <c r="I69" s="1" t="s">
        <v>1149</v>
      </c>
      <c r="J69" s="87"/>
      <c r="K69" s="87"/>
      <c r="N69" s="87"/>
    </row>
    <row r="70" spans="1:20">
      <c r="B70" s="21" t="s">
        <v>1154</v>
      </c>
      <c r="C70" s="1" t="s">
        <v>638</v>
      </c>
      <c r="D70" s="1" t="s">
        <v>1096</v>
      </c>
      <c r="E70" s="4">
        <v>7.79</v>
      </c>
      <c r="F70" s="1">
        <v>0.16</v>
      </c>
      <c r="G70" s="12">
        <v>66</v>
      </c>
      <c r="H70" s="48">
        <v>1.4</v>
      </c>
      <c r="I70" s="1" t="s">
        <v>1149</v>
      </c>
      <c r="J70" s="87"/>
      <c r="K70" s="87"/>
      <c r="N70" s="87"/>
    </row>
    <row r="71" spans="1:20">
      <c r="B71" s="21">
        <v>91101201</v>
      </c>
      <c r="C71" s="1" t="s">
        <v>638</v>
      </c>
      <c r="D71" s="1" t="s">
        <v>1096</v>
      </c>
      <c r="E71" s="4">
        <v>5.67</v>
      </c>
      <c r="F71" s="1">
        <v>0.11</v>
      </c>
      <c r="G71" s="12">
        <v>58.1</v>
      </c>
      <c r="H71" s="48">
        <v>1.3</v>
      </c>
      <c r="I71" s="1" t="s">
        <v>1149</v>
      </c>
      <c r="J71" s="87"/>
      <c r="K71" s="87"/>
      <c r="N71" s="87"/>
    </row>
    <row r="72" spans="1:20">
      <c r="B72" s="21" t="s">
        <v>1220</v>
      </c>
      <c r="C72" s="1" t="s">
        <v>638</v>
      </c>
      <c r="D72" s="1" t="s">
        <v>1096</v>
      </c>
      <c r="E72" s="4">
        <v>6.07</v>
      </c>
      <c r="F72" s="1">
        <v>0.12</v>
      </c>
      <c r="G72" s="12">
        <v>56.6</v>
      </c>
      <c r="H72" s="48">
        <v>1.2</v>
      </c>
      <c r="I72" s="1" t="s">
        <v>1149</v>
      </c>
      <c r="J72" s="87"/>
      <c r="K72" s="87"/>
      <c r="N72" s="87"/>
    </row>
    <row r="73" spans="1:20">
      <c r="B73" s="21" t="s">
        <v>1221</v>
      </c>
      <c r="C73" s="1" t="s">
        <v>638</v>
      </c>
      <c r="D73" s="1" t="s">
        <v>1096</v>
      </c>
      <c r="E73" s="4">
        <v>4.4800000000000004</v>
      </c>
      <c r="F73" s="1">
        <v>0.09</v>
      </c>
      <c r="G73" s="12">
        <v>65.5</v>
      </c>
      <c r="H73" s="48">
        <v>1.4</v>
      </c>
      <c r="I73" s="1" t="s">
        <v>1149</v>
      </c>
      <c r="N73" s="87"/>
    </row>
    <row r="74" spans="1:20">
      <c r="B74" s="21" t="s">
        <v>1222</v>
      </c>
      <c r="C74" s="1" t="s">
        <v>638</v>
      </c>
      <c r="D74" s="1" t="s">
        <v>1096</v>
      </c>
      <c r="E74" s="4">
        <v>7.17</v>
      </c>
      <c r="F74" s="1">
        <v>0.14000000000000001</v>
      </c>
      <c r="G74" s="12">
        <v>62.8</v>
      </c>
      <c r="H74" s="48">
        <v>1.4</v>
      </c>
      <c r="I74" s="1" t="s">
        <v>1149</v>
      </c>
      <c r="N74" s="87"/>
    </row>
    <row r="75" spans="1:20">
      <c r="B75" s="21" t="s">
        <v>1155</v>
      </c>
      <c r="C75" s="1" t="s">
        <v>638</v>
      </c>
      <c r="D75" s="1" t="s">
        <v>1096</v>
      </c>
      <c r="E75" s="4">
        <v>5.61</v>
      </c>
      <c r="F75" s="1">
        <v>0.11</v>
      </c>
      <c r="G75" s="12">
        <v>51</v>
      </c>
      <c r="H75" s="48">
        <v>1.1000000000000001</v>
      </c>
      <c r="I75" s="1" t="s">
        <v>1149</v>
      </c>
      <c r="N75" s="87"/>
      <c r="O75" s="85"/>
    </row>
    <row r="76" spans="1:20" s="99" customFormat="1" ht="13.5">
      <c r="A76" s="98"/>
      <c r="B76" s="105"/>
      <c r="C76" s="105"/>
      <c r="D76" s="105"/>
      <c r="E76" s="106"/>
      <c r="F76" s="97"/>
      <c r="G76" s="97" t="s">
        <v>440</v>
      </c>
      <c r="H76" s="107"/>
      <c r="I76" s="103"/>
      <c r="J76" s="1"/>
      <c r="K76" s="97" t="s">
        <v>1218</v>
      </c>
      <c r="L76" s="1"/>
      <c r="M76" s="97" t="s">
        <v>1219</v>
      </c>
      <c r="O76" s="100"/>
      <c r="P76" s="100"/>
      <c r="Q76" s="100"/>
      <c r="R76" s="100"/>
      <c r="S76" s="100"/>
      <c r="T76" s="100"/>
    </row>
    <row r="77" spans="1:20" s="99" customFormat="1">
      <c r="A77" s="98"/>
      <c r="B77" s="105" t="s">
        <v>1213</v>
      </c>
      <c r="C77" s="105" t="s">
        <v>638</v>
      </c>
      <c r="D77" s="105" t="s">
        <v>16</v>
      </c>
      <c r="E77" s="106" t="s">
        <v>13</v>
      </c>
      <c r="F77" s="97"/>
      <c r="G77" s="12">
        <v>53.5</v>
      </c>
      <c r="H77" s="107" t="s">
        <v>1214</v>
      </c>
      <c r="I77" s="103" t="s">
        <v>1149</v>
      </c>
      <c r="J77" s="1"/>
      <c r="K77" s="3">
        <v>54</v>
      </c>
      <c r="L77" s="107"/>
      <c r="M77" s="3">
        <v>58</v>
      </c>
      <c r="N77" s="107"/>
      <c r="O77" s="100"/>
      <c r="P77" s="100"/>
      <c r="Q77" s="100"/>
      <c r="R77" s="100"/>
      <c r="S77" s="100"/>
      <c r="T77" s="100"/>
    </row>
    <row r="78" spans="1:20">
      <c r="B78" s="21" t="s">
        <v>1206</v>
      </c>
      <c r="C78" s="1" t="s">
        <v>638</v>
      </c>
      <c r="D78" s="1" t="s">
        <v>1096</v>
      </c>
      <c r="E78" s="4">
        <v>7.29</v>
      </c>
      <c r="F78" s="1">
        <v>0.15</v>
      </c>
      <c r="G78" s="12">
        <v>57</v>
      </c>
      <c r="H78" s="48">
        <v>1.4</v>
      </c>
      <c r="I78" s="1" t="s">
        <v>1149</v>
      </c>
      <c r="N78" s="87"/>
    </row>
    <row r="79" spans="1:20">
      <c r="B79" s="21" t="s">
        <v>1204</v>
      </c>
      <c r="C79" s="1" t="s">
        <v>638</v>
      </c>
      <c r="D79" s="1" t="s">
        <v>1096</v>
      </c>
      <c r="E79" s="4">
        <v>7.16</v>
      </c>
      <c r="F79" s="1">
        <v>0.14000000000000001</v>
      </c>
      <c r="G79" s="12">
        <v>56.7</v>
      </c>
      <c r="H79" s="48">
        <v>1.4</v>
      </c>
      <c r="I79" s="1" t="s">
        <v>1149</v>
      </c>
      <c r="N79" s="87"/>
    </row>
    <row r="80" spans="1:20">
      <c r="B80" s="21" t="s">
        <v>1205</v>
      </c>
      <c r="C80" s="1" t="s">
        <v>638</v>
      </c>
      <c r="D80" s="1" t="s">
        <v>1096</v>
      </c>
      <c r="E80" s="4">
        <v>4.97</v>
      </c>
      <c r="F80" s="88">
        <v>0.1</v>
      </c>
      <c r="G80" s="12">
        <v>57.3</v>
      </c>
      <c r="H80" s="48">
        <v>1.4</v>
      </c>
      <c r="I80" s="1" t="s">
        <v>1149</v>
      </c>
      <c r="N80" s="87"/>
    </row>
    <row r="81" spans="2:14">
      <c r="B81" s="21" t="s">
        <v>1207</v>
      </c>
      <c r="C81" s="1" t="s">
        <v>638</v>
      </c>
      <c r="D81" s="1" t="s">
        <v>1096</v>
      </c>
      <c r="E81" s="4">
        <v>6.84</v>
      </c>
      <c r="F81" s="1">
        <v>0.14000000000000001</v>
      </c>
      <c r="G81" s="12">
        <v>57.9</v>
      </c>
      <c r="H81" s="48">
        <v>1.4</v>
      </c>
      <c r="I81" s="1" t="s">
        <v>1149</v>
      </c>
      <c r="N81" s="87"/>
    </row>
    <row r="82" spans="2:14">
      <c r="B82" s="21" t="s">
        <v>1208</v>
      </c>
      <c r="C82" s="1" t="s">
        <v>638</v>
      </c>
      <c r="D82" s="1" t="s">
        <v>1096</v>
      </c>
      <c r="E82" s="4">
        <v>5.64</v>
      </c>
      <c r="F82" s="1">
        <v>0.11</v>
      </c>
      <c r="G82" s="12">
        <v>58</v>
      </c>
      <c r="H82" s="48">
        <v>1.4</v>
      </c>
      <c r="I82" s="1" t="s">
        <v>1149</v>
      </c>
      <c r="N82" s="87"/>
    </row>
    <row r="83" spans="2:14">
      <c r="B83" s="21" t="s">
        <v>1209</v>
      </c>
      <c r="C83" s="1" t="s">
        <v>638</v>
      </c>
      <c r="D83" s="1" t="s">
        <v>1096</v>
      </c>
      <c r="E83" s="4">
        <v>4.2300000000000004</v>
      </c>
      <c r="F83" s="1">
        <v>0.09</v>
      </c>
      <c r="G83" s="12">
        <v>57.7</v>
      </c>
      <c r="H83" s="48">
        <v>1.4</v>
      </c>
      <c r="I83" s="1" t="s">
        <v>1149</v>
      </c>
      <c r="N83" s="87"/>
    </row>
    <row r="84" spans="2:14">
      <c r="B84" s="21" t="s">
        <v>1157</v>
      </c>
      <c r="C84" s="1" t="s">
        <v>638</v>
      </c>
      <c r="D84" s="1" t="s">
        <v>1096</v>
      </c>
      <c r="E84" s="4">
        <v>3.92</v>
      </c>
      <c r="F84" s="1">
        <v>0.08</v>
      </c>
      <c r="G84" s="12">
        <v>60.9</v>
      </c>
      <c r="H84" s="48">
        <v>1.3</v>
      </c>
      <c r="I84" s="1" t="s">
        <v>1149</v>
      </c>
      <c r="N84" s="87"/>
    </row>
    <row r="85" spans="2:14">
      <c r="B85" s="21">
        <v>91101404</v>
      </c>
      <c r="C85" s="1" t="s">
        <v>638</v>
      </c>
      <c r="D85" s="1" t="s">
        <v>1096</v>
      </c>
      <c r="E85" s="4">
        <v>3.52</v>
      </c>
      <c r="F85" s="1">
        <v>7.0000000000000007E-2</v>
      </c>
      <c r="G85" s="12">
        <v>52.8</v>
      </c>
      <c r="H85" s="48">
        <v>1.2</v>
      </c>
      <c r="I85" s="1" t="s">
        <v>1149</v>
      </c>
      <c r="J85" s="87"/>
      <c r="K85" s="87"/>
      <c r="N85" s="87"/>
    </row>
    <row r="86" spans="2:14">
      <c r="B86" s="21" t="s">
        <v>1158</v>
      </c>
      <c r="C86" s="1" t="s">
        <v>638</v>
      </c>
      <c r="D86" s="1" t="s">
        <v>1096</v>
      </c>
      <c r="E86" s="4">
        <v>5.0599999999999996</v>
      </c>
      <c r="F86" s="4">
        <v>0.1</v>
      </c>
      <c r="G86" s="12">
        <v>57.2</v>
      </c>
      <c r="H86" s="48">
        <v>1.3</v>
      </c>
      <c r="I86" s="1" t="s">
        <v>1149</v>
      </c>
      <c r="J86" s="87"/>
      <c r="K86" s="87"/>
      <c r="N86" s="87"/>
    </row>
    <row r="87" spans="2:14">
      <c r="B87" s="21" t="s">
        <v>1159</v>
      </c>
      <c r="C87" s="1" t="s">
        <v>638</v>
      </c>
      <c r="D87" s="1" t="s">
        <v>1096</v>
      </c>
      <c r="E87" s="4">
        <v>6.91</v>
      </c>
      <c r="F87" s="1">
        <v>0.14000000000000001</v>
      </c>
      <c r="G87" s="12">
        <v>68.400000000000006</v>
      </c>
      <c r="H87" s="48">
        <v>1.5</v>
      </c>
      <c r="I87" s="1" t="s">
        <v>1149</v>
      </c>
      <c r="J87" s="87"/>
      <c r="K87" s="87"/>
      <c r="N87" s="87"/>
    </row>
    <row r="88" spans="2:14">
      <c r="B88" s="21" t="s">
        <v>1160</v>
      </c>
      <c r="C88" s="1" t="s">
        <v>638</v>
      </c>
      <c r="D88" s="1" t="s">
        <v>1096</v>
      </c>
      <c r="E88" s="4">
        <v>3.06</v>
      </c>
      <c r="F88" s="1">
        <v>0.06</v>
      </c>
      <c r="G88" s="12">
        <v>55.6</v>
      </c>
      <c r="H88" s="48">
        <v>1.2</v>
      </c>
      <c r="I88" s="1" t="s">
        <v>1149</v>
      </c>
      <c r="J88" s="87"/>
      <c r="K88" s="87"/>
      <c r="N88" s="87"/>
    </row>
    <row r="89" spans="2:14">
      <c r="B89" s="21" t="s">
        <v>1161</v>
      </c>
      <c r="C89" s="1" t="s">
        <v>638</v>
      </c>
      <c r="D89" s="1" t="s">
        <v>1096</v>
      </c>
      <c r="E89" s="4">
        <v>6.03</v>
      </c>
      <c r="F89" s="1">
        <v>0.12</v>
      </c>
      <c r="G89" s="12">
        <v>64.7</v>
      </c>
      <c r="H89" s="48">
        <v>1.4</v>
      </c>
      <c r="I89" s="1" t="s">
        <v>1149</v>
      </c>
      <c r="J89" s="87"/>
      <c r="K89" s="87"/>
      <c r="N89" s="87"/>
    </row>
    <row r="90" spans="2:14">
      <c r="B90" s="21">
        <v>91101604</v>
      </c>
      <c r="C90" s="1" t="s">
        <v>638</v>
      </c>
      <c r="D90" s="1" t="s">
        <v>1096</v>
      </c>
      <c r="E90" s="4">
        <v>5.28</v>
      </c>
      <c r="F90" s="1">
        <v>0.11</v>
      </c>
      <c r="G90" s="12">
        <v>59.2</v>
      </c>
      <c r="H90" s="48">
        <v>1.3</v>
      </c>
      <c r="I90" s="1" t="s">
        <v>1149</v>
      </c>
      <c r="J90" s="87"/>
      <c r="K90" s="87"/>
      <c r="N90" s="87"/>
    </row>
    <row r="91" spans="2:14">
      <c r="B91" s="21" t="s">
        <v>1162</v>
      </c>
      <c r="C91" s="1" t="s">
        <v>638</v>
      </c>
      <c r="D91" s="1" t="s">
        <v>1096</v>
      </c>
      <c r="E91" s="4">
        <v>4.67</v>
      </c>
      <c r="F91" s="1">
        <v>0.09</v>
      </c>
      <c r="G91" s="12">
        <v>72.8</v>
      </c>
      <c r="H91" s="48">
        <v>1.6</v>
      </c>
      <c r="I91" s="1" t="s">
        <v>1149</v>
      </c>
      <c r="J91" s="87"/>
      <c r="K91" s="87"/>
      <c r="N91" s="87"/>
    </row>
    <row r="92" spans="2:14">
      <c r="B92" s="21">
        <v>91101609</v>
      </c>
      <c r="C92" s="1" t="s">
        <v>638</v>
      </c>
      <c r="D92" s="1" t="s">
        <v>1096</v>
      </c>
      <c r="E92" s="4">
        <v>4.24</v>
      </c>
      <c r="F92" s="1">
        <v>0.09</v>
      </c>
      <c r="G92" s="12">
        <v>62.4</v>
      </c>
      <c r="H92" s="48">
        <v>1.4</v>
      </c>
      <c r="I92" s="1" t="s">
        <v>1149</v>
      </c>
      <c r="J92" s="87"/>
      <c r="K92" s="87"/>
      <c r="N92" s="87"/>
    </row>
    <row r="93" spans="2:14">
      <c r="B93" s="21" t="s">
        <v>1163</v>
      </c>
      <c r="C93" s="1" t="s">
        <v>638</v>
      </c>
      <c r="D93" s="1" t="s">
        <v>1096</v>
      </c>
      <c r="E93" s="4">
        <v>5.42</v>
      </c>
      <c r="F93" s="1">
        <v>0.11</v>
      </c>
      <c r="G93" s="12">
        <v>71.8</v>
      </c>
      <c r="H93" s="48">
        <v>1.6</v>
      </c>
      <c r="I93" s="1" t="s">
        <v>1149</v>
      </c>
      <c r="J93" s="87"/>
      <c r="K93" s="87"/>
      <c r="N93" s="87"/>
    </row>
    <row r="94" spans="2:14">
      <c r="B94" s="21">
        <v>91101705</v>
      </c>
      <c r="C94" s="1" t="s">
        <v>638</v>
      </c>
      <c r="D94" s="1" t="s">
        <v>1096</v>
      </c>
      <c r="E94" s="4">
        <v>6.93</v>
      </c>
      <c r="F94" s="1">
        <v>0.14000000000000001</v>
      </c>
      <c r="G94" s="12">
        <v>62.2</v>
      </c>
      <c r="H94" s="48">
        <v>1.4</v>
      </c>
      <c r="I94" s="1" t="s">
        <v>1149</v>
      </c>
      <c r="J94" s="87"/>
      <c r="K94" s="87"/>
      <c r="N94" s="87"/>
    </row>
    <row r="95" spans="2:14">
      <c r="B95" s="21" t="s">
        <v>1164</v>
      </c>
      <c r="C95" s="1" t="s">
        <v>638</v>
      </c>
      <c r="D95" s="1" t="s">
        <v>1096</v>
      </c>
      <c r="E95" s="4">
        <v>4.58</v>
      </c>
      <c r="F95" s="1">
        <v>0.09</v>
      </c>
      <c r="G95" s="12">
        <v>62.7</v>
      </c>
      <c r="H95" s="48">
        <v>1.4</v>
      </c>
      <c r="I95" s="1" t="s">
        <v>1149</v>
      </c>
      <c r="J95" s="87"/>
      <c r="K95" s="87"/>
      <c r="N95" s="87"/>
    </row>
    <row r="96" spans="2:14">
      <c r="B96" s="21">
        <v>91050403</v>
      </c>
      <c r="C96" s="1" t="s">
        <v>638</v>
      </c>
      <c r="D96" s="1" t="s">
        <v>1096</v>
      </c>
      <c r="E96" s="4">
        <v>7.97</v>
      </c>
      <c r="F96" s="1">
        <v>0.16</v>
      </c>
      <c r="G96" s="12">
        <v>68.5</v>
      </c>
      <c r="H96" s="48">
        <v>1.5</v>
      </c>
      <c r="I96" s="1" t="s">
        <v>1149</v>
      </c>
      <c r="J96" s="87"/>
      <c r="K96" s="87"/>
      <c r="N96" s="87"/>
    </row>
    <row r="97" spans="1:14">
      <c r="A97" s="57"/>
      <c r="B97" s="58">
        <v>91050402</v>
      </c>
      <c r="C97" s="59" t="s">
        <v>638</v>
      </c>
      <c r="D97" s="59" t="s">
        <v>1096</v>
      </c>
      <c r="E97" s="68">
        <v>5.93</v>
      </c>
      <c r="F97" s="59">
        <v>0.12</v>
      </c>
      <c r="G97" s="69">
        <v>63.8</v>
      </c>
      <c r="H97" s="62">
        <v>1.4</v>
      </c>
      <c r="I97" s="59" t="s">
        <v>1149</v>
      </c>
      <c r="J97" s="90"/>
      <c r="K97" s="90"/>
      <c r="L97" s="59"/>
      <c r="M97" s="59"/>
      <c r="N97" s="59"/>
    </row>
    <row r="98" spans="1:14" ht="6" customHeight="1"/>
    <row r="99" spans="1:14">
      <c r="A99" s="1" t="s">
        <v>1215</v>
      </c>
      <c r="G99" s="97"/>
      <c r="K99" s="97"/>
      <c r="L99" s="48"/>
      <c r="M99" s="97"/>
      <c r="N99" s="48"/>
    </row>
    <row r="100" spans="1:14">
      <c r="B100" s="21"/>
      <c r="E100" s="97"/>
      <c r="G100" s="12"/>
      <c r="K100" s="28"/>
      <c r="L100" s="52"/>
      <c r="M100" s="12"/>
      <c r="N100" s="52"/>
    </row>
  </sheetData>
  <mergeCells count="6">
    <mergeCell ref="G18:G19"/>
    <mergeCell ref="H18:H19"/>
    <mergeCell ref="I18:I19"/>
    <mergeCell ref="J18:J19"/>
    <mergeCell ref="K3:M3"/>
    <mergeCell ref="K4:M4"/>
  </mergeCells>
  <phoneticPr fontId="1"/>
  <pageMargins left="0.70866141732283472" right="0.70866141732283472" top="0.74803149606299213" bottom="0.74803149606299213" header="0.31496062992125984" footer="0.31496062992125984"/>
  <pageSetup paperSize="9" scale="75" orientation="portrait" horizontalDpi="1200" verticalDpi="1200"/>
  <headerFooter alignWithMargins="0"/>
  <ignoredErrors>
    <ignoredError sqref="B28:B37 B41:B45 B10:B15 B22:B25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1"/>
  <sheetViews>
    <sheetView workbookViewId="0">
      <selection activeCell="B1" sqref="B1"/>
    </sheetView>
  </sheetViews>
  <sheetFormatPr defaultColWidth="10.83203125" defaultRowHeight="12"/>
  <cols>
    <col min="1" max="1" width="3.83203125" style="1" customWidth="1"/>
    <col min="2" max="2" width="15.83203125" style="1" customWidth="1"/>
    <col min="3" max="3" width="18.83203125" style="1" customWidth="1"/>
    <col min="4" max="4" width="12.83203125" style="1" customWidth="1"/>
    <col min="5" max="6" width="6.83203125" style="1" customWidth="1"/>
    <col min="7" max="7" width="7.83203125" style="1" customWidth="1"/>
    <col min="8" max="8" width="6.83203125" style="48" customWidth="1"/>
    <col min="9" max="9" width="21.83203125" style="1" customWidth="1"/>
    <col min="10" max="10" width="8.83203125" style="21" customWidth="1"/>
    <col min="11" max="11" width="8.83203125" style="48" customWidth="1"/>
    <col min="12" max="16384" width="10.83203125" style="1"/>
  </cols>
  <sheetData>
    <row r="2" spans="1:11" ht="19.5" customHeight="1">
      <c r="A2" s="82" t="s">
        <v>1082</v>
      </c>
    </row>
    <row r="3" spans="1:11">
      <c r="A3" s="56" t="s">
        <v>500</v>
      </c>
      <c r="B3" s="55" t="s">
        <v>1053</v>
      </c>
      <c r="C3" s="65" t="s">
        <v>498</v>
      </c>
      <c r="D3" s="65" t="s">
        <v>615</v>
      </c>
      <c r="E3" s="55" t="s">
        <v>1054</v>
      </c>
      <c r="F3" s="55" t="s">
        <v>1056</v>
      </c>
      <c r="G3" s="56" t="s">
        <v>1057</v>
      </c>
      <c r="H3" s="55" t="s">
        <v>1056</v>
      </c>
      <c r="I3" s="55" t="s">
        <v>75</v>
      </c>
      <c r="J3" s="55" t="s">
        <v>499</v>
      </c>
      <c r="K3" s="55" t="s">
        <v>501</v>
      </c>
    </row>
    <row r="4" spans="1:11">
      <c r="A4" s="57"/>
      <c r="B4" s="58"/>
      <c r="C4" s="59"/>
      <c r="D4" s="59"/>
      <c r="E4" s="60" t="s">
        <v>1055</v>
      </c>
      <c r="F4" s="60" t="s">
        <v>1060</v>
      </c>
      <c r="G4" s="61" t="s">
        <v>1058</v>
      </c>
      <c r="H4" s="60" t="s">
        <v>1059</v>
      </c>
      <c r="I4" s="59"/>
      <c r="J4" s="58"/>
      <c r="K4" s="62"/>
    </row>
    <row r="5" spans="1:11">
      <c r="A5" s="3" t="s">
        <v>998</v>
      </c>
    </row>
    <row r="6" spans="1:11">
      <c r="B6" s="21" t="s">
        <v>168</v>
      </c>
      <c r="C6" s="1" t="s">
        <v>638</v>
      </c>
      <c r="D6" s="1" t="s">
        <v>6</v>
      </c>
      <c r="E6" s="1">
        <v>7.73</v>
      </c>
      <c r="F6" s="32" t="s">
        <v>806</v>
      </c>
      <c r="G6" s="3">
        <v>175</v>
      </c>
      <c r="H6" s="63" t="s">
        <v>806</v>
      </c>
      <c r="I6" s="1" t="s">
        <v>41</v>
      </c>
      <c r="J6" s="21" t="s">
        <v>182</v>
      </c>
    </row>
    <row r="7" spans="1:11">
      <c r="B7" s="21" t="s">
        <v>369</v>
      </c>
      <c r="C7" s="1" t="s">
        <v>638</v>
      </c>
      <c r="D7" s="1" t="s">
        <v>6</v>
      </c>
      <c r="E7" s="1">
        <v>7.13</v>
      </c>
      <c r="F7" s="32" t="s">
        <v>806</v>
      </c>
      <c r="G7" s="3">
        <v>172</v>
      </c>
      <c r="H7" s="63" t="s">
        <v>806</v>
      </c>
      <c r="I7" s="1" t="s">
        <v>41</v>
      </c>
      <c r="J7" s="21" t="s">
        <v>84</v>
      </c>
    </row>
    <row r="8" spans="1:11">
      <c r="B8" s="21"/>
      <c r="F8" s="32"/>
      <c r="G8" s="3"/>
    </row>
    <row r="9" spans="1:11">
      <c r="A9" s="3" t="s">
        <v>1000</v>
      </c>
    </row>
    <row r="10" spans="1:11">
      <c r="B10" s="29" t="s">
        <v>496</v>
      </c>
      <c r="C10" s="9" t="s">
        <v>638</v>
      </c>
      <c r="D10" s="9" t="s">
        <v>6</v>
      </c>
      <c r="E10" s="43">
        <f>3.01*0.83016</f>
        <v>2.4987816</v>
      </c>
      <c r="F10" s="41" t="s">
        <v>806</v>
      </c>
      <c r="G10" s="40">
        <v>189</v>
      </c>
      <c r="H10" s="53">
        <v>4.2</v>
      </c>
      <c r="I10" s="9" t="s">
        <v>167</v>
      </c>
      <c r="J10" s="29" t="s">
        <v>600</v>
      </c>
    </row>
    <row r="11" spans="1:11">
      <c r="B11" s="29" t="s">
        <v>496</v>
      </c>
      <c r="C11" s="9" t="s">
        <v>638</v>
      </c>
      <c r="D11" s="9" t="s">
        <v>6</v>
      </c>
      <c r="E11" s="43">
        <f>3.01*0.83016</f>
        <v>2.4987816</v>
      </c>
      <c r="F11" s="41" t="s">
        <v>806</v>
      </c>
      <c r="G11" s="40">
        <v>187.4</v>
      </c>
      <c r="H11" s="53">
        <v>4</v>
      </c>
      <c r="I11" s="9" t="s">
        <v>167</v>
      </c>
      <c r="J11" s="29" t="s">
        <v>600</v>
      </c>
    </row>
    <row r="12" spans="1:11">
      <c r="B12" s="29"/>
      <c r="C12" s="9"/>
      <c r="D12" s="9"/>
      <c r="E12" s="43"/>
      <c r="F12" s="41"/>
      <c r="G12" s="40"/>
      <c r="H12" s="53"/>
      <c r="I12" s="9"/>
      <c r="J12" s="29"/>
    </row>
    <row r="13" spans="1:11">
      <c r="A13" s="3" t="s">
        <v>1014</v>
      </c>
      <c r="G13" s="7" t="s">
        <v>440</v>
      </c>
    </row>
    <row r="14" spans="1:11">
      <c r="B14" s="1" t="s">
        <v>951</v>
      </c>
      <c r="C14" s="1" t="s">
        <v>638</v>
      </c>
      <c r="D14" s="1" t="s">
        <v>1</v>
      </c>
      <c r="E14" s="7" t="s">
        <v>13</v>
      </c>
      <c r="G14" s="12">
        <v>222.2</v>
      </c>
      <c r="H14" s="52">
        <v>4.8</v>
      </c>
      <c r="I14" s="1" t="s">
        <v>955</v>
      </c>
    </row>
    <row r="15" spans="1:11">
      <c r="B15" s="1" t="s">
        <v>952</v>
      </c>
      <c r="C15" s="1" t="s">
        <v>638</v>
      </c>
      <c r="D15" s="1" t="s">
        <v>648</v>
      </c>
      <c r="E15" s="7" t="s">
        <v>13</v>
      </c>
      <c r="G15" s="12">
        <v>222</v>
      </c>
      <c r="H15" s="52">
        <v>6.3</v>
      </c>
      <c r="I15" s="1" t="s">
        <v>955</v>
      </c>
    </row>
    <row r="16" spans="1:11">
      <c r="B16" s="1" t="s">
        <v>953</v>
      </c>
      <c r="C16" s="1" t="s">
        <v>638</v>
      </c>
      <c r="D16" s="1" t="s">
        <v>954</v>
      </c>
      <c r="E16" s="7" t="s">
        <v>13</v>
      </c>
      <c r="G16" s="12">
        <v>104.8</v>
      </c>
      <c r="H16" s="52">
        <v>8.3000000000000007</v>
      </c>
      <c r="I16" s="1" t="s">
        <v>955</v>
      </c>
    </row>
    <row r="17" spans="1:10">
      <c r="B17" s="21"/>
      <c r="F17" s="32"/>
      <c r="G17" s="3"/>
    </row>
    <row r="18" spans="1:10">
      <c r="A18" s="3" t="s">
        <v>1007</v>
      </c>
    </row>
    <row r="19" spans="1:10">
      <c r="B19" s="21" t="s">
        <v>839</v>
      </c>
      <c r="C19" s="1" t="s">
        <v>638</v>
      </c>
      <c r="D19" s="1" t="s">
        <v>6</v>
      </c>
      <c r="E19" s="1">
        <v>8.01</v>
      </c>
      <c r="F19" s="1">
        <v>0.16</v>
      </c>
      <c r="G19" s="12">
        <v>180.1</v>
      </c>
      <c r="H19" s="52">
        <v>3.6</v>
      </c>
      <c r="I19" s="1" t="s">
        <v>178</v>
      </c>
      <c r="J19" s="21" t="s">
        <v>84</v>
      </c>
    </row>
    <row r="20" spans="1:10">
      <c r="B20" s="21" t="s">
        <v>840</v>
      </c>
      <c r="C20" s="1" t="s">
        <v>638</v>
      </c>
      <c r="D20" s="1" t="s">
        <v>6</v>
      </c>
      <c r="E20" s="1">
        <v>6.86</v>
      </c>
      <c r="F20" s="1">
        <v>0.14000000000000001</v>
      </c>
      <c r="G20" s="12">
        <v>148.5</v>
      </c>
      <c r="H20" s="52">
        <v>3</v>
      </c>
      <c r="I20" s="1" t="s">
        <v>178</v>
      </c>
      <c r="J20" s="21" t="s">
        <v>84</v>
      </c>
    </row>
    <row r="21" spans="1:10">
      <c r="B21" s="21" t="s">
        <v>841</v>
      </c>
      <c r="C21" s="1" t="s">
        <v>638</v>
      </c>
      <c r="D21" s="1" t="s">
        <v>6</v>
      </c>
      <c r="E21" s="1">
        <v>7.35</v>
      </c>
      <c r="F21" s="1">
        <v>0.15</v>
      </c>
      <c r="G21" s="12">
        <v>172.9</v>
      </c>
      <c r="H21" s="52">
        <v>3.4</v>
      </c>
      <c r="I21" s="1" t="s">
        <v>178</v>
      </c>
      <c r="J21" s="21" t="s">
        <v>84</v>
      </c>
    </row>
    <row r="22" spans="1:10">
      <c r="B22" s="21" t="s">
        <v>842</v>
      </c>
      <c r="C22" s="1" t="s">
        <v>638</v>
      </c>
      <c r="D22" s="1" t="s">
        <v>6</v>
      </c>
      <c r="E22" s="1">
        <v>7.64</v>
      </c>
      <c r="F22" s="1">
        <v>0.25</v>
      </c>
      <c r="G22" s="12">
        <v>169.9</v>
      </c>
      <c r="H22" s="52">
        <v>3.3</v>
      </c>
      <c r="I22" s="1" t="s">
        <v>178</v>
      </c>
      <c r="J22" s="21" t="s">
        <v>84</v>
      </c>
    </row>
    <row r="23" spans="1:10">
      <c r="B23" s="21" t="s">
        <v>843</v>
      </c>
      <c r="C23" s="1" t="s">
        <v>638</v>
      </c>
      <c r="D23" s="1" t="s">
        <v>6</v>
      </c>
      <c r="E23" s="1">
        <v>6.91</v>
      </c>
      <c r="F23" s="1">
        <v>0.14000000000000001</v>
      </c>
      <c r="G23" s="12">
        <v>160.6</v>
      </c>
      <c r="H23" s="52">
        <v>3.2</v>
      </c>
      <c r="I23" s="1" t="s">
        <v>178</v>
      </c>
      <c r="J23" s="21" t="s">
        <v>84</v>
      </c>
    </row>
    <row r="24" spans="1:10">
      <c r="B24" s="21" t="s">
        <v>844</v>
      </c>
      <c r="C24" s="1" t="s">
        <v>638</v>
      </c>
      <c r="D24" s="1" t="s">
        <v>6</v>
      </c>
      <c r="E24" s="1">
        <v>7.98</v>
      </c>
      <c r="F24" s="1">
        <v>0.16</v>
      </c>
      <c r="G24" s="12">
        <v>179.1</v>
      </c>
      <c r="H24" s="52">
        <v>3.5</v>
      </c>
      <c r="I24" s="1" t="s">
        <v>178</v>
      </c>
      <c r="J24" s="21" t="s">
        <v>84</v>
      </c>
    </row>
    <row r="25" spans="1:10">
      <c r="B25" s="21" t="s">
        <v>845</v>
      </c>
      <c r="C25" s="1" t="s">
        <v>638</v>
      </c>
      <c r="D25" s="1" t="s">
        <v>6</v>
      </c>
      <c r="E25" s="1">
        <v>6.92</v>
      </c>
      <c r="F25" s="1">
        <v>0.14000000000000001</v>
      </c>
      <c r="G25" s="12">
        <v>179.9</v>
      </c>
      <c r="H25" s="52">
        <v>3.5</v>
      </c>
      <c r="I25" s="1" t="s">
        <v>178</v>
      </c>
      <c r="J25" s="21" t="s">
        <v>84</v>
      </c>
    </row>
    <row r="26" spans="1:10">
      <c r="B26" s="21" t="s">
        <v>846</v>
      </c>
      <c r="C26" s="1" t="s">
        <v>638</v>
      </c>
      <c r="D26" s="1" t="s">
        <v>6</v>
      </c>
      <c r="E26" s="1">
        <v>6.27</v>
      </c>
      <c r="F26" s="1">
        <v>0.13</v>
      </c>
      <c r="G26" s="12">
        <v>180.7</v>
      </c>
      <c r="H26" s="52">
        <v>3.6</v>
      </c>
      <c r="I26" s="1" t="s">
        <v>178</v>
      </c>
      <c r="J26" s="21" t="s">
        <v>84</v>
      </c>
    </row>
    <row r="27" spans="1:10">
      <c r="B27" s="21" t="s">
        <v>847</v>
      </c>
      <c r="C27" s="1" t="s">
        <v>638</v>
      </c>
      <c r="D27" s="1" t="s">
        <v>6</v>
      </c>
      <c r="E27" s="1">
        <v>5.15</v>
      </c>
      <c r="F27" s="4">
        <v>0.1</v>
      </c>
      <c r="G27" s="12">
        <v>177.6</v>
      </c>
      <c r="H27" s="52">
        <v>3.5</v>
      </c>
      <c r="I27" s="1" t="s">
        <v>178</v>
      </c>
      <c r="J27" s="21" t="s">
        <v>84</v>
      </c>
    </row>
    <row r="28" spans="1:10">
      <c r="B28" s="21" t="s">
        <v>848</v>
      </c>
      <c r="C28" s="1" t="s">
        <v>638</v>
      </c>
      <c r="D28" s="1" t="s">
        <v>6</v>
      </c>
      <c r="E28" s="1">
        <v>6.86</v>
      </c>
      <c r="F28" s="1">
        <v>0.14000000000000001</v>
      </c>
      <c r="G28" s="12">
        <v>179.1</v>
      </c>
      <c r="H28" s="52">
        <v>3.5</v>
      </c>
      <c r="I28" s="1" t="s">
        <v>178</v>
      </c>
      <c r="J28" s="21" t="s">
        <v>84</v>
      </c>
    </row>
    <row r="29" spans="1:10">
      <c r="B29" s="21" t="s">
        <v>849</v>
      </c>
      <c r="C29" s="1" t="s">
        <v>638</v>
      </c>
      <c r="D29" s="1" t="s">
        <v>6</v>
      </c>
      <c r="E29" s="1">
        <v>6.46</v>
      </c>
      <c r="F29" s="1">
        <v>0.13</v>
      </c>
      <c r="G29" s="12">
        <v>176.3</v>
      </c>
      <c r="H29" s="52">
        <v>3.5</v>
      </c>
      <c r="I29" s="1" t="s">
        <v>178</v>
      </c>
      <c r="J29" s="21" t="s">
        <v>84</v>
      </c>
    </row>
    <row r="30" spans="1:10">
      <c r="B30" s="21" t="s">
        <v>850</v>
      </c>
      <c r="C30" s="1" t="s">
        <v>638</v>
      </c>
      <c r="D30" s="1" t="s">
        <v>6</v>
      </c>
      <c r="E30" s="1">
        <v>7.91</v>
      </c>
      <c r="F30" s="1">
        <v>0.16</v>
      </c>
      <c r="G30" s="12">
        <v>175.9</v>
      </c>
      <c r="H30" s="52">
        <v>3.5</v>
      </c>
      <c r="I30" s="1" t="s">
        <v>178</v>
      </c>
      <c r="J30" s="21" t="s">
        <v>84</v>
      </c>
    </row>
    <row r="31" spans="1:10">
      <c r="B31" s="21" t="s">
        <v>851</v>
      </c>
      <c r="C31" s="1" t="s">
        <v>638</v>
      </c>
      <c r="D31" s="1" t="s">
        <v>6</v>
      </c>
      <c r="E31" s="1">
        <v>3.44</v>
      </c>
      <c r="F31" s="1">
        <v>7.0000000000000007E-2</v>
      </c>
      <c r="G31" s="12">
        <v>166</v>
      </c>
      <c r="H31" s="52">
        <v>2.6</v>
      </c>
      <c r="I31" s="1" t="s">
        <v>178</v>
      </c>
      <c r="J31" s="21" t="s">
        <v>84</v>
      </c>
    </row>
    <row r="32" spans="1:10">
      <c r="B32" s="21"/>
      <c r="G32" s="20"/>
      <c r="H32" s="54"/>
    </row>
    <row r="33" spans="1:10">
      <c r="A33" s="3" t="s">
        <v>222</v>
      </c>
    </row>
    <row r="34" spans="1:10">
      <c r="B34" s="21" t="s">
        <v>297</v>
      </c>
      <c r="C34" s="1" t="s">
        <v>638</v>
      </c>
      <c r="D34" s="1" t="s">
        <v>6</v>
      </c>
      <c r="E34" s="1">
        <v>2.85</v>
      </c>
      <c r="F34" s="1">
        <v>0.06</v>
      </c>
      <c r="G34" s="12">
        <v>187.7</v>
      </c>
      <c r="H34" s="52">
        <v>3.9</v>
      </c>
      <c r="I34" s="1" t="s">
        <v>223</v>
      </c>
    </row>
    <row r="35" spans="1:10">
      <c r="B35" s="21" t="s">
        <v>224</v>
      </c>
      <c r="C35" s="1" t="s">
        <v>638</v>
      </c>
      <c r="D35" s="1" t="s">
        <v>6</v>
      </c>
      <c r="E35" s="1">
        <v>2.74</v>
      </c>
      <c r="F35" s="1">
        <v>0.06</v>
      </c>
      <c r="G35" s="12">
        <v>199</v>
      </c>
      <c r="H35" s="52">
        <v>4.2</v>
      </c>
      <c r="I35" s="1" t="s">
        <v>223</v>
      </c>
    </row>
    <row r="36" spans="1:10">
      <c r="B36" s="21" t="s">
        <v>298</v>
      </c>
      <c r="C36" s="1" t="s">
        <v>638</v>
      </c>
      <c r="D36" s="1" t="s">
        <v>6</v>
      </c>
      <c r="E36" s="1">
        <v>3.47</v>
      </c>
      <c r="F36" s="1">
        <v>7.0000000000000007E-2</v>
      </c>
      <c r="G36" s="12">
        <v>188.6</v>
      </c>
      <c r="H36" s="52">
        <v>4</v>
      </c>
      <c r="I36" s="1" t="s">
        <v>223</v>
      </c>
    </row>
    <row r="37" spans="1:10">
      <c r="B37" s="21" t="s">
        <v>299</v>
      </c>
      <c r="C37" s="1" t="s">
        <v>638</v>
      </c>
      <c r="D37" s="1" t="s">
        <v>6</v>
      </c>
      <c r="E37" s="1">
        <v>6.68</v>
      </c>
      <c r="F37" s="1">
        <v>0.13</v>
      </c>
      <c r="G37" s="12">
        <v>153</v>
      </c>
      <c r="H37" s="52">
        <v>3.3</v>
      </c>
      <c r="I37" s="1" t="s">
        <v>223</v>
      </c>
    </row>
    <row r="38" spans="1:10">
      <c r="B38" s="21" t="s">
        <v>225</v>
      </c>
      <c r="C38" s="1" t="s">
        <v>638</v>
      </c>
      <c r="D38" s="1" t="s">
        <v>6</v>
      </c>
      <c r="E38" s="4">
        <v>6.4</v>
      </c>
      <c r="F38" s="1">
        <v>0.13</v>
      </c>
      <c r="G38" s="12">
        <v>164.9</v>
      </c>
      <c r="H38" s="52">
        <v>3.5</v>
      </c>
      <c r="I38" s="1" t="s">
        <v>223</v>
      </c>
    </row>
    <row r="39" spans="1:10">
      <c r="B39" s="21" t="s">
        <v>226</v>
      </c>
      <c r="C39" s="1" t="s">
        <v>638</v>
      </c>
      <c r="D39" s="1" t="s">
        <v>6</v>
      </c>
      <c r="E39" s="1">
        <v>2.15</v>
      </c>
      <c r="F39" s="1">
        <v>0.04</v>
      </c>
      <c r="G39" s="12">
        <v>181.5</v>
      </c>
      <c r="H39" s="52">
        <v>3.8</v>
      </c>
      <c r="I39" s="1" t="s">
        <v>223</v>
      </c>
    </row>
    <row r="40" spans="1:10">
      <c r="B40" s="21" t="s">
        <v>227</v>
      </c>
      <c r="C40" s="1" t="s">
        <v>638</v>
      </c>
      <c r="D40" s="1" t="s">
        <v>6</v>
      </c>
      <c r="E40" s="1">
        <v>4.2699999999999996</v>
      </c>
      <c r="F40" s="1">
        <v>0.09</v>
      </c>
      <c r="G40" s="12">
        <v>191.7</v>
      </c>
      <c r="H40" s="52">
        <v>4</v>
      </c>
      <c r="I40" s="1" t="s">
        <v>223</v>
      </c>
    </row>
    <row r="41" spans="1:10">
      <c r="B41" s="21" t="s">
        <v>228</v>
      </c>
      <c r="C41" s="1" t="s">
        <v>638</v>
      </c>
      <c r="D41" s="1" t="s">
        <v>6</v>
      </c>
      <c r="E41" s="1">
        <v>3.21</v>
      </c>
      <c r="F41" s="1">
        <v>0.06</v>
      </c>
      <c r="G41" s="12">
        <v>181.6</v>
      </c>
      <c r="H41" s="52">
        <v>3.8</v>
      </c>
      <c r="I41" s="1" t="s">
        <v>223</v>
      </c>
    </row>
    <row r="42" spans="1:10">
      <c r="B42" s="21" t="s">
        <v>381</v>
      </c>
      <c r="C42" s="1" t="s">
        <v>638</v>
      </c>
      <c r="D42" s="1" t="s">
        <v>6</v>
      </c>
      <c r="E42" s="1">
        <v>2.41</v>
      </c>
      <c r="F42" s="1">
        <v>0.05</v>
      </c>
      <c r="G42" s="12">
        <v>182.3</v>
      </c>
      <c r="H42" s="52">
        <v>3.9</v>
      </c>
      <c r="I42" s="1" t="s">
        <v>223</v>
      </c>
    </row>
    <row r="43" spans="1:10">
      <c r="B43" s="21"/>
      <c r="G43" s="20"/>
      <c r="H43" s="54"/>
    </row>
    <row r="44" spans="1:10">
      <c r="A44" s="3" t="s">
        <v>1006</v>
      </c>
    </row>
    <row r="45" spans="1:10">
      <c r="B45" s="21" t="s">
        <v>141</v>
      </c>
      <c r="C45" s="1" t="s">
        <v>638</v>
      </c>
      <c r="D45" s="1" t="s">
        <v>6</v>
      </c>
      <c r="E45" s="1">
        <v>2.67</v>
      </c>
      <c r="F45" s="1">
        <v>0.05</v>
      </c>
      <c r="G45" s="12">
        <v>226.5</v>
      </c>
      <c r="H45" s="52">
        <v>4.4000000000000004</v>
      </c>
      <c r="I45" s="1" t="s">
        <v>41</v>
      </c>
      <c r="J45" s="21" t="s">
        <v>181</v>
      </c>
    </row>
    <row r="46" spans="1:10">
      <c r="B46" s="21" t="s">
        <v>142</v>
      </c>
      <c r="C46" s="1" t="s">
        <v>638</v>
      </c>
      <c r="D46" s="1" t="s">
        <v>6</v>
      </c>
      <c r="E46" s="1">
        <v>2.65</v>
      </c>
      <c r="F46" s="1">
        <v>0.05</v>
      </c>
      <c r="G46" s="12">
        <v>225.2</v>
      </c>
      <c r="H46" s="52">
        <v>4.4000000000000004</v>
      </c>
      <c r="I46" s="1" t="s">
        <v>41</v>
      </c>
      <c r="J46" s="21" t="s">
        <v>181</v>
      </c>
    </row>
    <row r="47" spans="1:10">
      <c r="B47" s="21" t="s">
        <v>143</v>
      </c>
      <c r="C47" s="1" t="s">
        <v>638</v>
      </c>
      <c r="D47" s="1" t="s">
        <v>6</v>
      </c>
      <c r="E47" s="1">
        <v>3.85</v>
      </c>
      <c r="F47" s="1">
        <v>0.08</v>
      </c>
      <c r="G47" s="12">
        <v>224.5</v>
      </c>
      <c r="H47" s="52">
        <v>4.4000000000000004</v>
      </c>
      <c r="I47" s="1" t="s">
        <v>41</v>
      </c>
      <c r="J47" s="21" t="s">
        <v>181</v>
      </c>
    </row>
    <row r="48" spans="1:10">
      <c r="B48" s="21" t="s">
        <v>144</v>
      </c>
      <c r="C48" s="1" t="s">
        <v>638</v>
      </c>
      <c r="D48" s="1" t="s">
        <v>6</v>
      </c>
      <c r="E48" s="1">
        <v>4.03</v>
      </c>
      <c r="F48" s="1">
        <v>0.08</v>
      </c>
      <c r="G48" s="12">
        <v>224.6</v>
      </c>
      <c r="H48" s="52">
        <v>4.4000000000000004</v>
      </c>
      <c r="I48" s="1" t="s">
        <v>41</v>
      </c>
      <c r="J48" s="21" t="s">
        <v>84</v>
      </c>
    </row>
    <row r="49" spans="1:10">
      <c r="B49" s="21" t="s">
        <v>145</v>
      </c>
      <c r="C49" s="1" t="s">
        <v>638</v>
      </c>
      <c r="D49" s="1" t="s">
        <v>6</v>
      </c>
      <c r="E49" s="1">
        <v>7.44</v>
      </c>
      <c r="F49" s="1">
        <v>0.15</v>
      </c>
      <c r="G49" s="12">
        <v>213.5</v>
      </c>
      <c r="H49" s="52">
        <v>4.2</v>
      </c>
      <c r="I49" s="1" t="s">
        <v>41</v>
      </c>
      <c r="J49" s="21" t="s">
        <v>84</v>
      </c>
    </row>
    <row r="50" spans="1:10">
      <c r="B50" s="21" t="s">
        <v>146</v>
      </c>
      <c r="C50" s="1" t="s">
        <v>638</v>
      </c>
      <c r="D50" s="1" t="s">
        <v>6</v>
      </c>
      <c r="E50" s="1">
        <v>7.82</v>
      </c>
      <c r="F50" s="1">
        <v>0.16</v>
      </c>
      <c r="G50" s="12">
        <v>213.6</v>
      </c>
      <c r="H50" s="52">
        <v>4.2</v>
      </c>
      <c r="I50" s="1" t="s">
        <v>41</v>
      </c>
      <c r="J50" s="21" t="s">
        <v>84</v>
      </c>
    </row>
    <row r="51" spans="1:10">
      <c r="B51" s="21" t="s">
        <v>147</v>
      </c>
      <c r="C51" s="1" t="s">
        <v>638</v>
      </c>
      <c r="D51" s="1" t="s">
        <v>6</v>
      </c>
      <c r="E51" s="4">
        <v>6.5</v>
      </c>
      <c r="F51" s="1">
        <v>0.13</v>
      </c>
      <c r="G51" s="12">
        <v>217.1</v>
      </c>
      <c r="H51" s="52">
        <v>4.3</v>
      </c>
      <c r="I51" s="1" t="s">
        <v>41</v>
      </c>
      <c r="J51" s="21" t="s">
        <v>84</v>
      </c>
    </row>
    <row r="52" spans="1:10">
      <c r="B52" s="21" t="s">
        <v>148</v>
      </c>
      <c r="C52" s="1" t="s">
        <v>638</v>
      </c>
      <c r="D52" s="1" t="s">
        <v>6</v>
      </c>
      <c r="E52" s="7">
        <v>6.41</v>
      </c>
      <c r="F52" s="1">
        <v>0.13</v>
      </c>
      <c r="G52" s="12">
        <v>220.8</v>
      </c>
      <c r="H52" s="52">
        <v>4.3</v>
      </c>
      <c r="I52" s="1" t="s">
        <v>41</v>
      </c>
      <c r="J52" s="21" t="s">
        <v>84</v>
      </c>
    </row>
    <row r="53" spans="1:10">
      <c r="B53" s="21" t="s">
        <v>149</v>
      </c>
      <c r="C53" s="1" t="s">
        <v>638</v>
      </c>
      <c r="D53" s="1" t="s">
        <v>6</v>
      </c>
      <c r="E53" s="7">
        <v>7.99</v>
      </c>
      <c r="F53" s="1">
        <v>0.16</v>
      </c>
      <c r="G53" s="12">
        <v>213.5</v>
      </c>
      <c r="H53" s="52">
        <v>4.2</v>
      </c>
      <c r="I53" s="1" t="s">
        <v>41</v>
      </c>
      <c r="J53" s="21" t="s">
        <v>84</v>
      </c>
    </row>
    <row r="54" spans="1:10">
      <c r="B54" s="21" t="s">
        <v>150</v>
      </c>
      <c r="C54" s="1" t="s">
        <v>638</v>
      </c>
      <c r="D54" s="1" t="s">
        <v>6</v>
      </c>
      <c r="E54" s="1">
        <v>5.86</v>
      </c>
      <c r="F54" s="1">
        <v>0.12</v>
      </c>
      <c r="G54" s="12">
        <v>223.9</v>
      </c>
      <c r="H54" s="52">
        <v>4.4000000000000004</v>
      </c>
      <c r="I54" s="1" t="s">
        <v>41</v>
      </c>
      <c r="J54" s="21" t="s">
        <v>84</v>
      </c>
    </row>
    <row r="55" spans="1:10">
      <c r="B55" s="21" t="s">
        <v>151</v>
      </c>
      <c r="C55" s="1" t="s">
        <v>638</v>
      </c>
      <c r="D55" s="1" t="s">
        <v>6</v>
      </c>
      <c r="E55" s="1">
        <v>6.62</v>
      </c>
      <c r="F55" s="1">
        <v>0.13</v>
      </c>
      <c r="G55" s="12">
        <v>225.6</v>
      </c>
      <c r="H55" s="52">
        <v>4.4000000000000004</v>
      </c>
      <c r="I55" s="1" t="s">
        <v>41</v>
      </c>
      <c r="J55" s="21" t="s">
        <v>182</v>
      </c>
    </row>
    <row r="56" spans="1:10">
      <c r="B56" s="21" t="s">
        <v>152</v>
      </c>
      <c r="C56" s="1" t="s">
        <v>638</v>
      </c>
      <c r="D56" s="1" t="s">
        <v>6</v>
      </c>
      <c r="E56" s="7">
        <v>7.18</v>
      </c>
      <c r="F56" s="1">
        <v>0.14000000000000001</v>
      </c>
      <c r="G56" s="12">
        <v>227</v>
      </c>
      <c r="H56" s="52">
        <v>4.4000000000000004</v>
      </c>
      <c r="I56" s="1" t="s">
        <v>41</v>
      </c>
      <c r="J56" s="21" t="s">
        <v>182</v>
      </c>
    </row>
    <row r="57" spans="1:10">
      <c r="B57" s="21" t="s">
        <v>153</v>
      </c>
      <c r="C57" s="1" t="s">
        <v>638</v>
      </c>
      <c r="D57" s="1" t="s">
        <v>6</v>
      </c>
      <c r="E57" s="7">
        <v>6.27</v>
      </c>
      <c r="F57" s="1">
        <v>0.13</v>
      </c>
      <c r="G57" s="12">
        <v>222.2</v>
      </c>
      <c r="H57" s="52">
        <v>4.3</v>
      </c>
      <c r="I57" s="1" t="s">
        <v>41</v>
      </c>
      <c r="J57" s="21" t="s">
        <v>182</v>
      </c>
    </row>
    <row r="58" spans="1:10">
      <c r="B58" s="21" t="s">
        <v>154</v>
      </c>
      <c r="C58" s="1" t="s">
        <v>638</v>
      </c>
      <c r="D58" s="1" t="s">
        <v>6</v>
      </c>
      <c r="E58" s="7">
        <v>7.08</v>
      </c>
      <c r="F58" s="1">
        <v>0.14000000000000001</v>
      </c>
      <c r="G58" s="12">
        <v>220.4</v>
      </c>
      <c r="H58" s="52">
        <v>4.3</v>
      </c>
      <c r="I58" s="1" t="s">
        <v>41</v>
      </c>
      <c r="J58" s="21" t="s">
        <v>182</v>
      </c>
    </row>
    <row r="59" spans="1:10">
      <c r="B59" s="21" t="s">
        <v>176</v>
      </c>
      <c r="C59" s="1" t="s">
        <v>649</v>
      </c>
      <c r="D59" s="1" t="s">
        <v>629</v>
      </c>
      <c r="E59" s="14">
        <f>(4.09+4.1)/2</f>
        <v>4.0949999999999998</v>
      </c>
      <c r="F59" s="32" t="s">
        <v>806</v>
      </c>
      <c r="G59" s="12">
        <v>212</v>
      </c>
      <c r="H59" s="52">
        <v>11</v>
      </c>
      <c r="I59" s="1" t="s">
        <v>41</v>
      </c>
      <c r="J59" s="21" t="s">
        <v>181</v>
      </c>
    </row>
    <row r="60" spans="1:10">
      <c r="B60" s="21" t="s">
        <v>177</v>
      </c>
      <c r="C60" s="1" t="s">
        <v>649</v>
      </c>
      <c r="D60" s="1" t="s">
        <v>629</v>
      </c>
      <c r="E60" s="7">
        <f>(3.87+3.89)/2</f>
        <v>3.88</v>
      </c>
      <c r="F60" s="32" t="s">
        <v>806</v>
      </c>
      <c r="G60" s="12">
        <v>223</v>
      </c>
      <c r="H60" s="52">
        <v>11</v>
      </c>
      <c r="I60" s="1" t="s">
        <v>41</v>
      </c>
      <c r="J60" s="21" t="s">
        <v>181</v>
      </c>
    </row>
    <row r="62" spans="1:10">
      <c r="A62" s="3" t="s">
        <v>34</v>
      </c>
    </row>
    <row r="63" spans="1:10">
      <c r="B63" s="21" t="s">
        <v>168</v>
      </c>
      <c r="C63" s="1" t="s">
        <v>638</v>
      </c>
      <c r="D63" s="1" t="s">
        <v>6</v>
      </c>
      <c r="E63" s="4">
        <f>9.02*0.83016</f>
        <v>7.4880431999999999</v>
      </c>
      <c r="F63" s="32" t="s">
        <v>806</v>
      </c>
      <c r="G63" s="12">
        <v>228</v>
      </c>
      <c r="H63" s="52">
        <v>7</v>
      </c>
      <c r="I63" s="1" t="s">
        <v>41</v>
      </c>
    </row>
    <row r="64" spans="1:10">
      <c r="B64" s="21" t="s">
        <v>169</v>
      </c>
      <c r="C64" s="1" t="s">
        <v>638</v>
      </c>
      <c r="D64" s="1" t="s">
        <v>6</v>
      </c>
      <c r="E64" s="4">
        <f>9.08*0.83016</f>
        <v>7.5378528000000005</v>
      </c>
      <c r="F64" s="32" t="s">
        <v>806</v>
      </c>
      <c r="G64" s="12">
        <v>206</v>
      </c>
      <c r="H64" s="52">
        <v>7</v>
      </c>
      <c r="I64" s="1" t="s">
        <v>159</v>
      </c>
    </row>
    <row r="65" spans="1:9">
      <c r="B65" s="21" t="s">
        <v>170</v>
      </c>
      <c r="C65" s="1" t="s">
        <v>638</v>
      </c>
      <c r="D65" s="1" t="s">
        <v>6</v>
      </c>
      <c r="E65" s="4">
        <f>8.63*0.83016</f>
        <v>7.1642808000000011</v>
      </c>
      <c r="F65" s="32" t="s">
        <v>806</v>
      </c>
      <c r="G65" s="12">
        <v>218</v>
      </c>
      <c r="H65" s="52">
        <v>7</v>
      </c>
      <c r="I65" s="1" t="s">
        <v>160</v>
      </c>
    </row>
    <row r="66" spans="1:9">
      <c r="B66" s="21" t="s">
        <v>171</v>
      </c>
      <c r="C66" s="1" t="s">
        <v>638</v>
      </c>
      <c r="D66" s="1" t="s">
        <v>6</v>
      </c>
      <c r="E66" s="4">
        <f>9.64*0.83016</f>
        <v>8.0027424000000007</v>
      </c>
      <c r="F66" s="32" t="s">
        <v>806</v>
      </c>
      <c r="G66" s="12">
        <v>211</v>
      </c>
      <c r="H66" s="52">
        <v>7</v>
      </c>
      <c r="I66" s="1" t="s">
        <v>160</v>
      </c>
    </row>
    <row r="67" spans="1:9">
      <c r="B67" s="21" t="s">
        <v>172</v>
      </c>
      <c r="C67" s="1" t="s">
        <v>638</v>
      </c>
      <c r="D67" s="1" t="s">
        <v>6</v>
      </c>
      <c r="E67" s="4">
        <f>6.69*0.83016</f>
        <v>5.5537704000000003</v>
      </c>
      <c r="F67" s="32" t="s">
        <v>806</v>
      </c>
      <c r="G67" s="12">
        <v>184</v>
      </c>
      <c r="H67" s="52">
        <v>6</v>
      </c>
      <c r="I67" s="1" t="s">
        <v>161</v>
      </c>
    </row>
    <row r="68" spans="1:9">
      <c r="B68" s="21" t="s">
        <v>173</v>
      </c>
      <c r="C68" s="1" t="s">
        <v>638</v>
      </c>
      <c r="D68" s="1" t="s">
        <v>6</v>
      </c>
      <c r="E68" s="4">
        <f>8.49*0.83016</f>
        <v>7.0480584000000004</v>
      </c>
      <c r="F68" s="32" t="s">
        <v>806</v>
      </c>
      <c r="G68" s="12">
        <v>159</v>
      </c>
      <c r="H68" s="52">
        <v>5</v>
      </c>
      <c r="I68" s="1" t="s">
        <v>161</v>
      </c>
    </row>
    <row r="69" spans="1:9">
      <c r="B69" s="21" t="s">
        <v>173</v>
      </c>
      <c r="C69" s="1" t="s">
        <v>638</v>
      </c>
      <c r="D69" s="1" t="s">
        <v>6</v>
      </c>
      <c r="E69" s="4">
        <f>8.49*0.83016</f>
        <v>7.0480584000000004</v>
      </c>
      <c r="F69" s="32" t="s">
        <v>806</v>
      </c>
      <c r="G69" s="12">
        <v>167</v>
      </c>
      <c r="H69" s="52">
        <v>5</v>
      </c>
      <c r="I69" s="1" t="s">
        <v>161</v>
      </c>
    </row>
    <row r="70" spans="1:9">
      <c r="B70" s="21" t="s">
        <v>174</v>
      </c>
      <c r="C70" s="1" t="s">
        <v>638</v>
      </c>
      <c r="D70" s="1" t="s">
        <v>6</v>
      </c>
      <c r="E70" s="4">
        <f>9.67*0.83016</f>
        <v>8.0276472000000005</v>
      </c>
      <c r="F70" s="32" t="s">
        <v>806</v>
      </c>
      <c r="G70" s="12">
        <v>193</v>
      </c>
      <c r="H70" s="52">
        <v>6</v>
      </c>
      <c r="I70" s="1" t="s">
        <v>162</v>
      </c>
    </row>
    <row r="71" spans="1:9">
      <c r="B71" s="21" t="s">
        <v>175</v>
      </c>
      <c r="C71" s="1" t="s">
        <v>638</v>
      </c>
      <c r="D71" s="1" t="s">
        <v>6</v>
      </c>
      <c r="E71" s="4">
        <f>9.55*0.83016</f>
        <v>7.9280280000000003</v>
      </c>
      <c r="F71" s="32" t="s">
        <v>806</v>
      </c>
      <c r="G71" s="12">
        <v>154</v>
      </c>
      <c r="H71" s="52">
        <v>5</v>
      </c>
      <c r="I71" s="1" t="s">
        <v>35</v>
      </c>
    </row>
    <row r="72" spans="1:9">
      <c r="B72" s="21" t="s">
        <v>135</v>
      </c>
      <c r="C72" s="1" t="s">
        <v>638</v>
      </c>
      <c r="D72" s="1" t="s">
        <v>6</v>
      </c>
      <c r="E72" s="4">
        <f>8.11*0.83016</f>
        <v>6.7325975999999992</v>
      </c>
      <c r="F72" s="32" t="s">
        <v>806</v>
      </c>
      <c r="G72" s="12">
        <v>181</v>
      </c>
      <c r="H72" s="52">
        <v>6</v>
      </c>
      <c r="I72" s="1" t="s">
        <v>163</v>
      </c>
    </row>
    <row r="73" spans="1:9">
      <c r="B73" s="21" t="s">
        <v>136</v>
      </c>
      <c r="C73" s="1" t="s">
        <v>638</v>
      </c>
      <c r="D73" s="1" t="s">
        <v>6</v>
      </c>
      <c r="E73" s="4">
        <f>9.66*0.83016</f>
        <v>8.0193455999999994</v>
      </c>
      <c r="F73" s="32" t="s">
        <v>806</v>
      </c>
      <c r="G73" s="12">
        <v>191</v>
      </c>
      <c r="H73" s="52">
        <v>6</v>
      </c>
      <c r="I73" s="1" t="s">
        <v>164</v>
      </c>
    </row>
    <row r="74" spans="1:9">
      <c r="B74" s="21" t="s">
        <v>137</v>
      </c>
      <c r="C74" s="1" t="s">
        <v>638</v>
      </c>
      <c r="D74" s="1" t="s">
        <v>6</v>
      </c>
      <c r="E74" s="4">
        <f>8.37*0.83016</f>
        <v>6.9484391999999993</v>
      </c>
      <c r="F74" s="32" t="s">
        <v>806</v>
      </c>
      <c r="G74" s="12">
        <v>165</v>
      </c>
      <c r="H74" s="52">
        <v>5</v>
      </c>
      <c r="I74" s="1" t="s">
        <v>165</v>
      </c>
    </row>
    <row r="75" spans="1:9">
      <c r="B75" s="21" t="s">
        <v>138</v>
      </c>
      <c r="C75" s="1" t="s">
        <v>19</v>
      </c>
      <c r="D75" s="1" t="s">
        <v>648</v>
      </c>
      <c r="E75" s="10">
        <f>((0.288+0.292)/2)*0.83016</f>
        <v>0.2407464</v>
      </c>
      <c r="F75" s="32" t="s">
        <v>806</v>
      </c>
      <c r="G75" s="12">
        <v>177</v>
      </c>
      <c r="H75" s="52">
        <v>8</v>
      </c>
      <c r="I75" s="1" t="s">
        <v>166</v>
      </c>
    </row>
    <row r="76" spans="1:9">
      <c r="B76" s="21" t="s">
        <v>139</v>
      </c>
      <c r="C76" s="1" t="s">
        <v>638</v>
      </c>
      <c r="D76" s="1" t="s">
        <v>6</v>
      </c>
      <c r="E76" s="4">
        <f>9.4*0.83016</f>
        <v>7.8035040000000002</v>
      </c>
      <c r="F76" s="32" t="s">
        <v>806</v>
      </c>
      <c r="G76" s="12">
        <v>191</v>
      </c>
      <c r="H76" s="52">
        <v>6</v>
      </c>
      <c r="I76" s="1" t="s">
        <v>167</v>
      </c>
    </row>
    <row r="77" spans="1:9">
      <c r="B77" s="21" t="s">
        <v>140</v>
      </c>
      <c r="C77" s="1" t="s">
        <v>638</v>
      </c>
      <c r="D77" s="1" t="s">
        <v>6</v>
      </c>
      <c r="E77" s="4">
        <f>9.56*0.83016</f>
        <v>7.9363296000000005</v>
      </c>
      <c r="F77" s="32" t="s">
        <v>806</v>
      </c>
      <c r="G77" s="12">
        <v>195</v>
      </c>
      <c r="H77" s="52">
        <v>6</v>
      </c>
      <c r="I77" s="1" t="s">
        <v>167</v>
      </c>
    </row>
    <row r="78" spans="1:9">
      <c r="B78" s="21"/>
      <c r="E78" s="4"/>
      <c r="F78" s="32"/>
      <c r="G78" s="3"/>
    </row>
    <row r="79" spans="1:9">
      <c r="A79" s="3" t="s">
        <v>769</v>
      </c>
    </row>
    <row r="80" spans="1:9">
      <c r="B80" s="21" t="s">
        <v>770</v>
      </c>
      <c r="C80" s="1" t="s">
        <v>638</v>
      </c>
      <c r="D80" s="1" t="s">
        <v>1</v>
      </c>
      <c r="E80" s="1">
        <v>1.88</v>
      </c>
      <c r="F80" s="1">
        <v>0.04</v>
      </c>
      <c r="G80" s="12">
        <v>120</v>
      </c>
      <c r="H80" s="52">
        <v>2.4</v>
      </c>
      <c r="I80" s="1" t="s">
        <v>777</v>
      </c>
    </row>
    <row r="81" spans="1:10">
      <c r="B81" s="21" t="s">
        <v>771</v>
      </c>
      <c r="C81" s="1" t="s">
        <v>638</v>
      </c>
      <c r="D81" s="1" t="s">
        <v>1</v>
      </c>
      <c r="E81" s="1">
        <v>3.21</v>
      </c>
      <c r="F81" s="1">
        <v>0.06</v>
      </c>
      <c r="G81" s="12">
        <v>188.3</v>
      </c>
      <c r="H81" s="52">
        <v>3.7</v>
      </c>
      <c r="I81" s="1" t="s">
        <v>777</v>
      </c>
    </row>
    <row r="82" spans="1:10">
      <c r="B82" s="21" t="s">
        <v>772</v>
      </c>
      <c r="C82" s="1" t="s">
        <v>638</v>
      </c>
      <c r="D82" s="1" t="s">
        <v>1</v>
      </c>
      <c r="E82" s="1">
        <v>2.15</v>
      </c>
      <c r="F82" s="1">
        <v>0.04</v>
      </c>
      <c r="G82" s="12">
        <v>176.8</v>
      </c>
      <c r="H82" s="52">
        <v>3.5</v>
      </c>
      <c r="I82" s="1" t="s">
        <v>777</v>
      </c>
    </row>
    <row r="83" spans="1:10">
      <c r="B83" s="21" t="s">
        <v>773</v>
      </c>
      <c r="C83" s="1" t="s">
        <v>638</v>
      </c>
      <c r="D83" s="1" t="s">
        <v>1</v>
      </c>
      <c r="E83" s="1">
        <v>3.83</v>
      </c>
      <c r="F83" s="1">
        <v>0.08</v>
      </c>
      <c r="G83" s="12">
        <v>172.8</v>
      </c>
      <c r="H83" s="52">
        <v>3.4</v>
      </c>
      <c r="I83" s="1" t="s">
        <v>777</v>
      </c>
    </row>
    <row r="84" spans="1:10">
      <c r="B84" s="21" t="s">
        <v>774</v>
      </c>
      <c r="C84" s="1" t="s">
        <v>638</v>
      </c>
      <c r="D84" s="1" t="s">
        <v>1</v>
      </c>
      <c r="E84" s="1">
        <v>2.85</v>
      </c>
      <c r="F84" s="1">
        <v>0.06</v>
      </c>
      <c r="G84" s="12">
        <v>150.19999999999999</v>
      </c>
      <c r="H84" s="52">
        <v>3</v>
      </c>
      <c r="I84" s="1" t="s">
        <v>777</v>
      </c>
    </row>
    <row r="85" spans="1:10">
      <c r="B85" s="21" t="s">
        <v>775</v>
      </c>
      <c r="C85" s="1" t="s">
        <v>638</v>
      </c>
      <c r="D85" s="1" t="s">
        <v>1</v>
      </c>
      <c r="E85" s="1">
        <v>3.78</v>
      </c>
      <c r="F85" s="1">
        <v>0.08</v>
      </c>
      <c r="G85" s="12">
        <v>164</v>
      </c>
      <c r="H85" s="52">
        <v>3.3</v>
      </c>
      <c r="I85" s="1" t="s">
        <v>777</v>
      </c>
    </row>
    <row r="86" spans="1:10">
      <c r="B86" s="21" t="s">
        <v>776</v>
      </c>
      <c r="C86" s="1" t="s">
        <v>638</v>
      </c>
      <c r="D86" s="1" t="s">
        <v>1</v>
      </c>
      <c r="E86" s="1">
        <v>1.29</v>
      </c>
      <c r="F86" s="1">
        <v>0.03</v>
      </c>
      <c r="G86" s="12">
        <v>167</v>
      </c>
      <c r="H86" s="52">
        <v>3</v>
      </c>
      <c r="I86" s="1" t="s">
        <v>777</v>
      </c>
    </row>
    <row r="88" spans="1:10">
      <c r="A88" s="3" t="s">
        <v>1008</v>
      </c>
    </row>
    <row r="89" spans="1:10">
      <c r="B89" s="29" t="s">
        <v>183</v>
      </c>
      <c r="C89" s="1" t="s">
        <v>639</v>
      </c>
      <c r="D89" s="9" t="s">
        <v>6</v>
      </c>
      <c r="E89" s="9">
        <v>5.17</v>
      </c>
      <c r="F89" s="15">
        <v>0.1</v>
      </c>
      <c r="G89" s="16">
        <v>182.9</v>
      </c>
      <c r="H89" s="51">
        <v>3.9</v>
      </c>
      <c r="I89" s="9" t="s">
        <v>992</v>
      </c>
      <c r="J89" s="29" t="s">
        <v>181</v>
      </c>
    </row>
    <row r="90" spans="1:10">
      <c r="B90" s="29" t="s">
        <v>184</v>
      </c>
      <c r="C90" s="1" t="s">
        <v>639</v>
      </c>
      <c r="D90" s="9" t="s">
        <v>6</v>
      </c>
      <c r="E90" s="9">
        <v>2.63</v>
      </c>
      <c r="F90" s="9">
        <v>0.05</v>
      </c>
      <c r="G90" s="16">
        <v>172.5</v>
      </c>
      <c r="H90" s="51">
        <v>3.8</v>
      </c>
      <c r="I90" s="9" t="s">
        <v>993</v>
      </c>
      <c r="J90" s="29" t="s">
        <v>181</v>
      </c>
    </row>
    <row r="91" spans="1:10">
      <c r="B91" s="29" t="s">
        <v>185</v>
      </c>
      <c r="C91" s="9" t="s">
        <v>994</v>
      </c>
      <c r="D91" s="9" t="s">
        <v>6</v>
      </c>
      <c r="E91" s="15">
        <v>3.6</v>
      </c>
      <c r="F91" s="9">
        <v>7.0000000000000007E-2</v>
      </c>
      <c r="G91" s="16">
        <v>169.3</v>
      </c>
      <c r="H91" s="51">
        <v>3.6</v>
      </c>
      <c r="I91" s="9" t="s">
        <v>179</v>
      </c>
      <c r="J91" s="29" t="s">
        <v>181</v>
      </c>
    </row>
    <row r="92" spans="1:10">
      <c r="B92" s="29" t="s">
        <v>186</v>
      </c>
      <c r="C92" s="9" t="s">
        <v>994</v>
      </c>
      <c r="D92" s="9" t="s">
        <v>6</v>
      </c>
      <c r="E92" s="9">
        <v>3.11</v>
      </c>
      <c r="F92" s="9">
        <v>0.06</v>
      </c>
      <c r="G92" s="16">
        <v>173.8</v>
      </c>
      <c r="H92" s="51">
        <v>3.8</v>
      </c>
      <c r="I92" s="9" t="s">
        <v>179</v>
      </c>
      <c r="J92" s="29" t="s">
        <v>181</v>
      </c>
    </row>
    <row r="93" spans="1:10">
      <c r="B93" s="29" t="s">
        <v>187</v>
      </c>
      <c r="C93" s="9" t="s">
        <v>994</v>
      </c>
      <c r="D93" s="9" t="s">
        <v>6</v>
      </c>
      <c r="E93" s="9">
        <v>3.08</v>
      </c>
      <c r="F93" s="9">
        <v>0.06</v>
      </c>
      <c r="G93" s="16">
        <v>183.6</v>
      </c>
      <c r="H93" s="51">
        <v>3.9</v>
      </c>
      <c r="I93" s="9" t="s">
        <v>179</v>
      </c>
      <c r="J93" s="29" t="s">
        <v>181</v>
      </c>
    </row>
    <row r="94" spans="1:10">
      <c r="B94" s="29" t="s">
        <v>188</v>
      </c>
      <c r="C94" s="9" t="s">
        <v>995</v>
      </c>
      <c r="D94" s="9" t="s">
        <v>6</v>
      </c>
      <c r="E94" s="9">
        <v>7.11</v>
      </c>
      <c r="F94" s="9">
        <v>0.14000000000000001</v>
      </c>
      <c r="G94" s="16">
        <v>182.8</v>
      </c>
      <c r="H94" s="51">
        <v>4</v>
      </c>
      <c r="I94" s="9" t="s">
        <v>179</v>
      </c>
      <c r="J94" s="29" t="s">
        <v>84</v>
      </c>
    </row>
    <row r="95" spans="1:10">
      <c r="B95" s="29" t="s">
        <v>189</v>
      </c>
      <c r="C95" s="9" t="s">
        <v>995</v>
      </c>
      <c r="D95" s="9" t="s">
        <v>6</v>
      </c>
      <c r="E95" s="9">
        <v>7.27</v>
      </c>
      <c r="F95" s="9">
        <v>0.15</v>
      </c>
      <c r="G95" s="16">
        <v>169.7</v>
      </c>
      <c r="H95" s="51">
        <v>3.6</v>
      </c>
      <c r="I95" s="9" t="s">
        <v>179</v>
      </c>
      <c r="J95" s="29" t="s">
        <v>84</v>
      </c>
    </row>
    <row r="96" spans="1:10">
      <c r="B96" s="29" t="s">
        <v>190</v>
      </c>
      <c r="C96" s="9" t="s">
        <v>995</v>
      </c>
      <c r="D96" s="9" t="s">
        <v>6</v>
      </c>
      <c r="E96" s="9">
        <v>4.8499999999999996</v>
      </c>
      <c r="F96" s="15">
        <v>0.1</v>
      </c>
      <c r="G96" s="16">
        <v>187.6</v>
      </c>
      <c r="H96" s="51">
        <v>4</v>
      </c>
      <c r="I96" s="9" t="s">
        <v>179</v>
      </c>
      <c r="J96" s="29" t="s">
        <v>84</v>
      </c>
    </row>
    <row r="97" spans="1:10">
      <c r="B97" s="29" t="s">
        <v>76</v>
      </c>
      <c r="C97" s="9" t="s">
        <v>638</v>
      </c>
      <c r="D97" s="9" t="s">
        <v>6</v>
      </c>
      <c r="E97" s="9">
        <v>8.43</v>
      </c>
      <c r="F97" s="9">
        <v>0.17</v>
      </c>
      <c r="G97" s="16">
        <v>187.3</v>
      </c>
      <c r="H97" s="51">
        <v>4</v>
      </c>
      <c r="I97" s="9" t="s">
        <v>180</v>
      </c>
      <c r="J97" s="29" t="s">
        <v>182</v>
      </c>
    </row>
    <row r="98" spans="1:10">
      <c r="B98" s="29" t="s">
        <v>77</v>
      </c>
      <c r="C98" s="9" t="s">
        <v>638</v>
      </c>
      <c r="D98" s="9" t="s">
        <v>6</v>
      </c>
      <c r="E98" s="9">
        <v>7.19</v>
      </c>
      <c r="F98" s="9">
        <v>0.14000000000000001</v>
      </c>
      <c r="G98" s="16">
        <v>174.4</v>
      </c>
      <c r="H98" s="51">
        <v>3.7</v>
      </c>
      <c r="I98" s="9" t="s">
        <v>180</v>
      </c>
      <c r="J98" s="29" t="s">
        <v>182</v>
      </c>
    </row>
    <row r="99" spans="1:10">
      <c r="B99" s="29" t="s">
        <v>78</v>
      </c>
      <c r="C99" s="9" t="s">
        <v>638</v>
      </c>
      <c r="D99" s="9" t="s">
        <v>6</v>
      </c>
      <c r="E99" s="9">
        <v>8.08</v>
      </c>
      <c r="F99" s="9">
        <v>0.16</v>
      </c>
      <c r="G99" s="16">
        <v>190.2</v>
      </c>
      <c r="H99" s="51">
        <v>4</v>
      </c>
      <c r="I99" s="9" t="s">
        <v>180</v>
      </c>
      <c r="J99" s="29" t="s">
        <v>182</v>
      </c>
    </row>
    <row r="100" spans="1:10">
      <c r="B100" s="29" t="s">
        <v>82</v>
      </c>
      <c r="C100" s="9" t="s">
        <v>638</v>
      </c>
      <c r="D100" s="9" t="s">
        <v>6</v>
      </c>
      <c r="E100" s="9">
        <v>7.67</v>
      </c>
      <c r="F100" s="9">
        <v>0.15</v>
      </c>
      <c r="G100" s="16">
        <v>188.4</v>
      </c>
      <c r="H100" s="51">
        <v>4.0999999999999996</v>
      </c>
      <c r="I100" s="9" t="s">
        <v>180</v>
      </c>
      <c r="J100" s="29" t="s">
        <v>182</v>
      </c>
    </row>
    <row r="101" spans="1:10">
      <c r="B101" s="29" t="s">
        <v>83</v>
      </c>
      <c r="C101" s="9" t="s">
        <v>638</v>
      </c>
      <c r="D101" s="9" t="s">
        <v>6</v>
      </c>
      <c r="E101" s="9">
        <v>7.87</v>
      </c>
      <c r="F101" s="9">
        <v>0.15</v>
      </c>
      <c r="G101" s="16">
        <v>187.5</v>
      </c>
      <c r="H101" s="51">
        <v>4.0999999999999996</v>
      </c>
      <c r="I101" s="9" t="s">
        <v>180</v>
      </c>
      <c r="J101" s="29" t="s">
        <v>182</v>
      </c>
    </row>
    <row r="102" spans="1:10">
      <c r="B102" s="29"/>
      <c r="C102" s="9"/>
      <c r="D102" s="9"/>
      <c r="E102" s="9"/>
      <c r="F102" s="9"/>
      <c r="G102" s="40"/>
      <c r="H102" s="53"/>
      <c r="I102" s="9"/>
      <c r="J102" s="29"/>
    </row>
    <row r="103" spans="1:10">
      <c r="A103" s="3" t="s">
        <v>1013</v>
      </c>
    </row>
    <row r="104" spans="1:10">
      <c r="B104" s="21" t="s">
        <v>853</v>
      </c>
      <c r="C104" s="1" t="s">
        <v>852</v>
      </c>
      <c r="D104" s="1" t="s">
        <v>1</v>
      </c>
      <c r="E104" s="1">
        <v>5.16</v>
      </c>
      <c r="F104" s="4">
        <v>0.10299999999999999</v>
      </c>
      <c r="G104" s="12">
        <v>214.1</v>
      </c>
      <c r="H104" s="52">
        <v>4.5</v>
      </c>
      <c r="I104" s="1" t="s">
        <v>722</v>
      </c>
      <c r="J104" s="21" t="s">
        <v>1075</v>
      </c>
    </row>
    <row r="105" spans="1:10">
      <c r="B105" s="21" t="s">
        <v>854</v>
      </c>
      <c r="C105" s="1" t="s">
        <v>852</v>
      </c>
      <c r="D105" s="1" t="s">
        <v>1</v>
      </c>
      <c r="E105" s="4">
        <v>3.081</v>
      </c>
      <c r="F105" s="4">
        <v>6.2E-2</v>
      </c>
      <c r="G105" s="12">
        <v>206.2</v>
      </c>
      <c r="H105" s="52">
        <v>4.4000000000000004</v>
      </c>
      <c r="I105" s="1" t="s">
        <v>722</v>
      </c>
      <c r="J105" s="21" t="s">
        <v>1075</v>
      </c>
    </row>
    <row r="106" spans="1:10">
      <c r="B106" s="21" t="s">
        <v>855</v>
      </c>
      <c r="C106" s="1" t="s">
        <v>638</v>
      </c>
      <c r="D106" s="1" t="s">
        <v>1</v>
      </c>
      <c r="E106" s="4">
        <v>3.6339999999999999</v>
      </c>
      <c r="F106" s="4">
        <v>7.2999999999999995E-2</v>
      </c>
      <c r="G106" s="12">
        <v>184.5</v>
      </c>
      <c r="H106" s="52">
        <v>3.9</v>
      </c>
      <c r="I106" s="1" t="s">
        <v>722</v>
      </c>
      <c r="J106" s="21" t="s">
        <v>1075</v>
      </c>
    </row>
    <row r="107" spans="1:10">
      <c r="B107" s="21" t="s">
        <v>856</v>
      </c>
      <c r="C107" s="1" t="s">
        <v>638</v>
      </c>
      <c r="D107" s="1" t="s">
        <v>1</v>
      </c>
      <c r="E107" s="4">
        <v>2.8879999999999999</v>
      </c>
      <c r="F107" s="4">
        <v>5.8000000000000003E-2</v>
      </c>
      <c r="G107" s="12">
        <v>182.3</v>
      </c>
      <c r="H107" s="52">
        <v>3.9</v>
      </c>
      <c r="I107" s="1" t="s">
        <v>722</v>
      </c>
      <c r="J107" s="21" t="s">
        <v>1075</v>
      </c>
    </row>
    <row r="108" spans="1:10">
      <c r="B108" s="21" t="s">
        <v>857</v>
      </c>
      <c r="C108" s="1" t="s">
        <v>638</v>
      </c>
      <c r="D108" s="1" t="s">
        <v>1</v>
      </c>
      <c r="E108" s="4">
        <v>1.742</v>
      </c>
      <c r="F108" s="4">
        <v>3.5000000000000003E-2</v>
      </c>
      <c r="G108" s="12">
        <v>175.6</v>
      </c>
      <c r="H108" s="52">
        <v>3.8</v>
      </c>
      <c r="I108" s="1" t="s">
        <v>722</v>
      </c>
      <c r="J108" s="21" t="s">
        <v>1075</v>
      </c>
    </row>
    <row r="109" spans="1:10">
      <c r="B109" s="29"/>
      <c r="C109" s="9"/>
      <c r="D109" s="9"/>
      <c r="E109" s="9"/>
      <c r="F109" s="9"/>
      <c r="G109" s="40"/>
      <c r="H109" s="53"/>
      <c r="I109" s="9"/>
      <c r="J109" s="29"/>
    </row>
    <row r="110" spans="1:10">
      <c r="A110" s="8" t="s">
        <v>1010</v>
      </c>
      <c r="B110" s="9"/>
      <c r="C110" s="9"/>
      <c r="D110" s="9"/>
      <c r="E110" s="9"/>
      <c r="F110" s="9"/>
      <c r="G110" s="9"/>
      <c r="H110" s="50"/>
      <c r="I110" s="9"/>
      <c r="J110" s="29"/>
    </row>
    <row r="111" spans="1:10">
      <c r="A111" s="9"/>
      <c r="B111" s="29" t="s">
        <v>723</v>
      </c>
      <c r="C111" s="9" t="s">
        <v>651</v>
      </c>
      <c r="D111" s="9" t="s">
        <v>1</v>
      </c>
      <c r="E111" s="15">
        <v>2.5</v>
      </c>
      <c r="F111" s="41" t="s">
        <v>806</v>
      </c>
      <c r="G111" s="40">
        <v>200</v>
      </c>
      <c r="H111" s="53">
        <v>10</v>
      </c>
      <c r="I111" s="9" t="s">
        <v>724</v>
      </c>
      <c r="J111" s="29" t="s">
        <v>18</v>
      </c>
    </row>
    <row r="112" spans="1:10">
      <c r="B112" s="2"/>
    </row>
    <row r="113" spans="1:10">
      <c r="A113" s="8" t="s">
        <v>1002</v>
      </c>
      <c r="B113" s="9"/>
      <c r="C113" s="9"/>
      <c r="D113" s="9"/>
      <c r="E113" s="9"/>
      <c r="F113" s="9"/>
      <c r="G113" s="9"/>
      <c r="H113" s="50"/>
      <c r="I113" s="9"/>
      <c r="J113" s="29"/>
    </row>
    <row r="114" spans="1:10">
      <c r="A114" s="9"/>
      <c r="B114" s="29" t="s">
        <v>426</v>
      </c>
      <c r="C114" s="9" t="s">
        <v>638</v>
      </c>
      <c r="D114" s="9" t="s">
        <v>6</v>
      </c>
      <c r="E114" s="15">
        <v>3.0270000000000001</v>
      </c>
      <c r="F114" s="15">
        <v>6.0999999999999999E-2</v>
      </c>
      <c r="G114" s="16">
        <v>179</v>
      </c>
      <c r="H114" s="51">
        <v>3.8</v>
      </c>
      <c r="I114" s="9" t="s">
        <v>696</v>
      </c>
      <c r="J114" s="29" t="s">
        <v>425</v>
      </c>
    </row>
    <row r="115" spans="1:10">
      <c r="A115" s="9"/>
      <c r="B115" s="29"/>
      <c r="C115" s="9"/>
      <c r="D115" s="9"/>
      <c r="E115" s="15"/>
      <c r="F115" s="15"/>
      <c r="G115" s="40"/>
      <c r="H115" s="53"/>
      <c r="I115" s="9"/>
      <c r="J115" s="29"/>
    </row>
    <row r="116" spans="1:10">
      <c r="A116" s="3" t="s">
        <v>1011</v>
      </c>
    </row>
    <row r="117" spans="1:10">
      <c r="B117" s="21" t="s">
        <v>28</v>
      </c>
      <c r="C117" s="1" t="s">
        <v>638</v>
      </c>
      <c r="D117" s="1" t="s">
        <v>6</v>
      </c>
      <c r="E117" s="1">
        <v>5.74</v>
      </c>
      <c r="F117" s="1">
        <v>0.12</v>
      </c>
      <c r="G117" s="12">
        <v>193.9</v>
      </c>
      <c r="H117" s="52">
        <v>4.0999999999999996</v>
      </c>
      <c r="I117" s="1" t="s">
        <v>22</v>
      </c>
      <c r="J117" s="21" t="s">
        <v>48</v>
      </c>
    </row>
    <row r="118" spans="1:10">
      <c r="B118" s="21" t="s">
        <v>29</v>
      </c>
      <c r="C118" s="1" t="s">
        <v>638</v>
      </c>
      <c r="D118" s="1" t="s">
        <v>6</v>
      </c>
      <c r="E118" s="1">
        <v>7.66</v>
      </c>
      <c r="F118" s="1">
        <v>0.15</v>
      </c>
      <c r="G118" s="12">
        <v>185.1</v>
      </c>
      <c r="H118" s="52">
        <v>3.9</v>
      </c>
      <c r="I118" s="1" t="s">
        <v>22</v>
      </c>
      <c r="J118" s="21" t="s">
        <v>48</v>
      </c>
    </row>
    <row r="119" spans="1:10">
      <c r="B119" s="21" t="s">
        <v>30</v>
      </c>
      <c r="C119" s="1" t="s">
        <v>638</v>
      </c>
      <c r="D119" s="1" t="s">
        <v>6</v>
      </c>
      <c r="E119" s="1">
        <v>7.65</v>
      </c>
      <c r="F119" s="1">
        <v>0.15</v>
      </c>
      <c r="G119" s="12">
        <v>213.9</v>
      </c>
      <c r="H119" s="52">
        <v>4.5</v>
      </c>
      <c r="I119" s="1" t="s">
        <v>22</v>
      </c>
      <c r="J119" s="21" t="s">
        <v>48</v>
      </c>
    </row>
    <row r="120" spans="1:10">
      <c r="B120" s="21" t="s">
        <v>31</v>
      </c>
      <c r="C120" s="1" t="s">
        <v>638</v>
      </c>
      <c r="D120" s="1" t="s">
        <v>6</v>
      </c>
      <c r="E120" s="1">
        <v>6.63</v>
      </c>
      <c r="F120" s="1">
        <v>0.13</v>
      </c>
      <c r="G120" s="12">
        <v>161.6</v>
      </c>
      <c r="H120" s="52">
        <v>3.5</v>
      </c>
      <c r="I120" s="1" t="s">
        <v>22</v>
      </c>
      <c r="J120" s="21" t="s">
        <v>48</v>
      </c>
    </row>
    <row r="121" spans="1:10">
      <c r="B121" s="21" t="s">
        <v>32</v>
      </c>
      <c r="C121" s="1" t="s">
        <v>638</v>
      </c>
      <c r="D121" s="1" t="s">
        <v>6</v>
      </c>
      <c r="E121" s="4">
        <v>6.6</v>
      </c>
      <c r="F121" s="1">
        <v>0.13</v>
      </c>
      <c r="G121" s="12">
        <v>178.7</v>
      </c>
      <c r="H121" s="52">
        <v>3.8</v>
      </c>
      <c r="I121" s="1" t="s">
        <v>22</v>
      </c>
      <c r="J121" s="21" t="s">
        <v>48</v>
      </c>
    </row>
    <row r="122" spans="1:10">
      <c r="B122" s="21" t="s">
        <v>33</v>
      </c>
      <c r="C122" s="1" t="s">
        <v>638</v>
      </c>
      <c r="D122" s="1" t="s">
        <v>6</v>
      </c>
      <c r="E122" s="1">
        <v>5.84</v>
      </c>
      <c r="F122" s="1">
        <v>0.12</v>
      </c>
      <c r="G122" s="12">
        <v>179.2</v>
      </c>
      <c r="H122" s="52">
        <v>3.8</v>
      </c>
      <c r="I122" s="1" t="s">
        <v>22</v>
      </c>
      <c r="J122" s="21" t="s">
        <v>48</v>
      </c>
    </row>
    <row r="123" spans="1:10">
      <c r="B123" s="21" t="s">
        <v>411</v>
      </c>
      <c r="C123" s="1" t="s">
        <v>638</v>
      </c>
      <c r="D123" s="1" t="s">
        <v>1</v>
      </c>
      <c r="E123" s="1">
        <v>6.16</v>
      </c>
      <c r="F123" s="1">
        <v>0.12</v>
      </c>
      <c r="G123" s="12">
        <v>248.2</v>
      </c>
      <c r="H123" s="52">
        <v>5.2</v>
      </c>
      <c r="I123" s="1" t="s">
        <v>442</v>
      </c>
    </row>
    <row r="124" spans="1:10">
      <c r="B124" s="21" t="s">
        <v>412</v>
      </c>
      <c r="C124" s="1" t="s">
        <v>638</v>
      </c>
      <c r="D124" s="1" t="s">
        <v>1</v>
      </c>
      <c r="E124" s="1">
        <v>5.71</v>
      </c>
      <c r="F124" s="1">
        <v>0.11</v>
      </c>
      <c r="G124" s="12">
        <v>254.1</v>
      </c>
      <c r="H124" s="52">
        <v>5.3</v>
      </c>
      <c r="I124" s="1" t="s">
        <v>442</v>
      </c>
    </row>
    <row r="125" spans="1:10">
      <c r="B125" s="21" t="s">
        <v>413</v>
      </c>
      <c r="C125" s="1" t="s">
        <v>638</v>
      </c>
      <c r="D125" s="1" t="s">
        <v>1</v>
      </c>
      <c r="E125" s="1">
        <v>3.96</v>
      </c>
      <c r="F125" s="1">
        <v>0.08</v>
      </c>
      <c r="G125" s="12">
        <v>199.8</v>
      </c>
      <c r="H125" s="52">
        <v>4.2</v>
      </c>
      <c r="I125" s="1" t="s">
        <v>442</v>
      </c>
    </row>
    <row r="126" spans="1:10">
      <c r="B126" s="21" t="s">
        <v>414</v>
      </c>
      <c r="C126" s="1" t="s">
        <v>638</v>
      </c>
      <c r="D126" s="1" t="s">
        <v>1</v>
      </c>
      <c r="E126" s="1">
        <v>1.73</v>
      </c>
      <c r="F126" s="1">
        <v>0.04</v>
      </c>
      <c r="G126" s="12">
        <v>162.69999999999999</v>
      </c>
      <c r="H126" s="52">
        <v>3.5</v>
      </c>
      <c r="I126" s="1" t="s">
        <v>442</v>
      </c>
    </row>
    <row r="127" spans="1:10">
      <c r="B127" s="21" t="s">
        <v>415</v>
      </c>
      <c r="C127" s="1" t="s">
        <v>638</v>
      </c>
      <c r="D127" s="1" t="s">
        <v>1</v>
      </c>
      <c r="E127" s="4">
        <v>2</v>
      </c>
      <c r="F127" s="1">
        <v>0.04</v>
      </c>
      <c r="G127" s="12">
        <v>162.30000000000001</v>
      </c>
      <c r="H127" s="52">
        <v>3.5</v>
      </c>
      <c r="I127" s="1" t="s">
        <v>442</v>
      </c>
    </row>
    <row r="128" spans="1:10">
      <c r="B128" s="21" t="s">
        <v>270</v>
      </c>
      <c r="C128" s="1" t="s">
        <v>638</v>
      </c>
      <c r="D128" s="1" t="s">
        <v>1</v>
      </c>
      <c r="E128" s="1">
        <v>2.74</v>
      </c>
      <c r="F128" s="1">
        <v>0.06</v>
      </c>
      <c r="G128" s="12">
        <v>157.4</v>
      </c>
      <c r="H128" s="52">
        <v>3.4</v>
      </c>
      <c r="I128" s="1" t="s">
        <v>442</v>
      </c>
    </row>
    <row r="129" spans="2:9">
      <c r="B129" s="21" t="s">
        <v>416</v>
      </c>
      <c r="C129" s="1" t="s">
        <v>638</v>
      </c>
      <c r="D129" s="1" t="s">
        <v>1</v>
      </c>
      <c r="E129" s="1">
        <v>7.78</v>
      </c>
      <c r="F129" s="1">
        <v>0.16</v>
      </c>
      <c r="G129" s="12">
        <v>162.80000000000001</v>
      </c>
      <c r="H129" s="52">
        <v>3.5</v>
      </c>
      <c r="I129" s="1" t="s">
        <v>442</v>
      </c>
    </row>
    <row r="130" spans="2:9">
      <c r="B130" s="21" t="s">
        <v>417</v>
      </c>
      <c r="C130" s="1" t="s">
        <v>638</v>
      </c>
      <c r="D130" s="1" t="s">
        <v>1</v>
      </c>
      <c r="E130" s="1">
        <v>5.72</v>
      </c>
      <c r="F130" s="1">
        <v>0.11</v>
      </c>
      <c r="G130" s="12">
        <v>157.4</v>
      </c>
      <c r="H130" s="52">
        <v>3.4</v>
      </c>
      <c r="I130" s="1" t="s">
        <v>442</v>
      </c>
    </row>
    <row r="131" spans="2:9">
      <c r="B131" s="21" t="s">
        <v>418</v>
      </c>
      <c r="C131" s="1" t="s">
        <v>638</v>
      </c>
      <c r="D131" s="1" t="s">
        <v>1</v>
      </c>
      <c r="E131" s="1">
        <v>7.31</v>
      </c>
      <c r="F131" s="1">
        <v>0.15</v>
      </c>
      <c r="G131" s="12">
        <v>153.5</v>
      </c>
      <c r="H131" s="52">
        <v>3.3</v>
      </c>
      <c r="I131" s="1" t="s">
        <v>442</v>
      </c>
    </row>
    <row r="132" spans="2:9">
      <c r="B132" s="21" t="s">
        <v>419</v>
      </c>
      <c r="C132" s="1" t="s">
        <v>638</v>
      </c>
      <c r="D132" s="1" t="s">
        <v>1</v>
      </c>
      <c r="E132" s="1">
        <v>7.97</v>
      </c>
      <c r="F132" s="1">
        <v>0.16</v>
      </c>
      <c r="G132" s="12">
        <v>152.69999999999999</v>
      </c>
      <c r="H132" s="52">
        <v>3.4</v>
      </c>
      <c r="I132" s="1" t="s">
        <v>442</v>
      </c>
    </row>
    <row r="133" spans="2:9">
      <c r="B133" s="21" t="s">
        <v>420</v>
      </c>
      <c r="C133" s="1" t="s">
        <v>638</v>
      </c>
      <c r="D133" s="1" t="s">
        <v>1</v>
      </c>
      <c r="E133" s="1">
        <v>8.4600000000000009</v>
      </c>
      <c r="F133" s="1">
        <v>0.17</v>
      </c>
      <c r="G133" s="12">
        <v>172.4</v>
      </c>
      <c r="H133" s="52">
        <v>3.9</v>
      </c>
      <c r="I133" s="1" t="s">
        <v>442</v>
      </c>
    </row>
    <row r="134" spans="2:9">
      <c r="B134" s="21" t="s">
        <v>271</v>
      </c>
      <c r="C134" s="1" t="s">
        <v>638</v>
      </c>
      <c r="D134" s="1" t="s">
        <v>1</v>
      </c>
      <c r="E134" s="1">
        <v>8.52</v>
      </c>
      <c r="F134" s="1">
        <v>0.17</v>
      </c>
      <c r="G134" s="12">
        <v>181.4</v>
      </c>
      <c r="H134" s="52">
        <v>3.9</v>
      </c>
      <c r="I134" s="1" t="s">
        <v>442</v>
      </c>
    </row>
    <row r="135" spans="2:9">
      <c r="B135" s="21" t="s">
        <v>272</v>
      </c>
      <c r="C135" s="1" t="s">
        <v>638</v>
      </c>
      <c r="D135" s="1" t="s">
        <v>1</v>
      </c>
      <c r="E135" s="1">
        <v>7.57</v>
      </c>
      <c r="F135" s="32" t="s">
        <v>806</v>
      </c>
      <c r="G135" s="12">
        <v>177</v>
      </c>
      <c r="H135" s="52">
        <v>5</v>
      </c>
      <c r="I135" s="1" t="s">
        <v>442</v>
      </c>
    </row>
    <row r="136" spans="2:9">
      <c r="B136" s="21" t="s">
        <v>280</v>
      </c>
      <c r="C136" s="1" t="s">
        <v>638</v>
      </c>
      <c r="D136" s="1" t="s">
        <v>1</v>
      </c>
      <c r="E136" s="1">
        <v>7.83</v>
      </c>
      <c r="F136" s="1">
        <v>0.16</v>
      </c>
      <c r="G136" s="12">
        <v>166.8</v>
      </c>
      <c r="H136" s="52">
        <v>3.6</v>
      </c>
      <c r="I136" s="1" t="s">
        <v>442</v>
      </c>
    </row>
    <row r="137" spans="2:9">
      <c r="B137" s="21" t="s">
        <v>273</v>
      </c>
      <c r="C137" s="1" t="s">
        <v>638</v>
      </c>
      <c r="D137" s="1" t="s">
        <v>1</v>
      </c>
      <c r="E137" s="4">
        <v>7.8</v>
      </c>
      <c r="F137" s="1">
        <v>0.16</v>
      </c>
      <c r="G137" s="12">
        <v>177.2</v>
      </c>
      <c r="H137" s="52">
        <v>3.8</v>
      </c>
      <c r="I137" s="1" t="s">
        <v>442</v>
      </c>
    </row>
    <row r="138" spans="2:9">
      <c r="B138" s="21" t="s">
        <v>274</v>
      </c>
      <c r="C138" s="1" t="s">
        <v>638</v>
      </c>
      <c r="D138" s="1" t="s">
        <v>1</v>
      </c>
      <c r="E138" s="4">
        <v>8</v>
      </c>
      <c r="F138" s="1">
        <v>0.16</v>
      </c>
      <c r="G138" s="12">
        <v>168.4</v>
      </c>
      <c r="H138" s="52">
        <v>3.8</v>
      </c>
      <c r="I138" s="1" t="s">
        <v>442</v>
      </c>
    </row>
    <row r="139" spans="2:9">
      <c r="B139" s="21" t="s">
        <v>275</v>
      </c>
      <c r="C139" s="1" t="s">
        <v>638</v>
      </c>
      <c r="D139" s="1" t="s">
        <v>1</v>
      </c>
      <c r="E139" s="1">
        <v>7.58</v>
      </c>
      <c r="F139" s="1">
        <v>0.15</v>
      </c>
      <c r="G139" s="12">
        <v>177.1</v>
      </c>
      <c r="H139" s="52">
        <v>3.8</v>
      </c>
      <c r="I139" s="1" t="s">
        <v>442</v>
      </c>
    </row>
    <row r="140" spans="2:9">
      <c r="B140" s="21" t="s">
        <v>281</v>
      </c>
      <c r="C140" s="1" t="s">
        <v>638</v>
      </c>
      <c r="D140" s="1" t="s">
        <v>1</v>
      </c>
      <c r="E140" s="1">
        <v>7.13</v>
      </c>
      <c r="F140" s="1">
        <v>0.14000000000000001</v>
      </c>
      <c r="G140" s="12">
        <v>164.8</v>
      </c>
      <c r="H140" s="52">
        <v>3.6</v>
      </c>
      <c r="I140" s="1" t="s">
        <v>442</v>
      </c>
    </row>
    <row r="141" spans="2:9">
      <c r="B141" s="21" t="s">
        <v>276</v>
      </c>
      <c r="C141" s="1" t="s">
        <v>638</v>
      </c>
      <c r="D141" s="1" t="s">
        <v>1</v>
      </c>
      <c r="E141" s="4">
        <v>7.6</v>
      </c>
      <c r="F141" s="1">
        <v>0.15</v>
      </c>
      <c r="G141" s="12">
        <v>183.4</v>
      </c>
      <c r="H141" s="52">
        <v>3.9</v>
      </c>
      <c r="I141" s="1" t="s">
        <v>442</v>
      </c>
    </row>
    <row r="142" spans="2:9">
      <c r="B142" s="21" t="s">
        <v>277</v>
      </c>
      <c r="C142" s="1" t="s">
        <v>638</v>
      </c>
      <c r="D142" s="1" t="s">
        <v>1</v>
      </c>
      <c r="E142" s="1">
        <v>6.63</v>
      </c>
      <c r="F142" s="32" t="s">
        <v>806</v>
      </c>
      <c r="G142" s="12">
        <v>153</v>
      </c>
      <c r="H142" s="52">
        <v>5</v>
      </c>
      <c r="I142" s="1" t="s">
        <v>442</v>
      </c>
    </row>
    <row r="143" spans="2:9">
      <c r="B143" s="21" t="s">
        <v>278</v>
      </c>
      <c r="C143" s="1" t="s">
        <v>638</v>
      </c>
      <c r="D143" s="1" t="s">
        <v>1</v>
      </c>
      <c r="E143" s="1">
        <v>7.89</v>
      </c>
      <c r="F143" s="1">
        <v>0.16</v>
      </c>
      <c r="G143" s="12">
        <v>158.80000000000001</v>
      </c>
      <c r="H143" s="52">
        <v>3.7</v>
      </c>
      <c r="I143" s="1" t="s">
        <v>442</v>
      </c>
    </row>
    <row r="144" spans="2:9">
      <c r="B144" s="21" t="s">
        <v>279</v>
      </c>
      <c r="C144" s="1" t="s">
        <v>638</v>
      </c>
      <c r="D144" s="1" t="s">
        <v>1</v>
      </c>
      <c r="E144" s="1">
        <v>8.6300000000000008</v>
      </c>
      <c r="F144" s="1">
        <v>0.17</v>
      </c>
      <c r="G144" s="12">
        <v>174.1</v>
      </c>
      <c r="H144" s="52">
        <v>4.2</v>
      </c>
      <c r="I144" s="1" t="s">
        <v>442</v>
      </c>
    </row>
    <row r="146" spans="1:10">
      <c r="A146" s="3" t="s">
        <v>1009</v>
      </c>
    </row>
    <row r="147" spans="1:10">
      <c r="B147" s="29">
        <v>8992902</v>
      </c>
      <c r="C147" s="9" t="s">
        <v>638</v>
      </c>
      <c r="D147" s="9" t="s">
        <v>575</v>
      </c>
      <c r="E147" s="15">
        <v>3.78</v>
      </c>
      <c r="F147" s="41" t="s">
        <v>806</v>
      </c>
      <c r="G147" s="40">
        <v>168</v>
      </c>
      <c r="H147" s="53">
        <v>8</v>
      </c>
      <c r="I147" s="9" t="s">
        <v>702</v>
      </c>
      <c r="J147" s="29" t="s">
        <v>18</v>
      </c>
    </row>
    <row r="148" spans="1:10">
      <c r="A148" s="3"/>
      <c r="B148" s="29">
        <v>9032205</v>
      </c>
      <c r="C148" s="9" t="s">
        <v>638</v>
      </c>
      <c r="D148" s="9" t="s">
        <v>701</v>
      </c>
      <c r="E148" s="15">
        <v>3.31</v>
      </c>
      <c r="F148" s="41" t="s">
        <v>806</v>
      </c>
      <c r="G148" s="40">
        <v>154</v>
      </c>
      <c r="H148" s="53">
        <v>8</v>
      </c>
      <c r="I148" s="9" t="s">
        <v>702</v>
      </c>
      <c r="J148" s="29" t="s">
        <v>18</v>
      </c>
    </row>
    <row r="149" spans="1:10">
      <c r="B149" s="29">
        <v>8741306</v>
      </c>
      <c r="C149" s="9" t="s">
        <v>638</v>
      </c>
      <c r="D149" s="9" t="s">
        <v>575</v>
      </c>
      <c r="E149" s="15">
        <v>3.27</v>
      </c>
      <c r="F149" s="41" t="s">
        <v>806</v>
      </c>
      <c r="G149" s="40">
        <v>177</v>
      </c>
      <c r="H149" s="53">
        <v>9</v>
      </c>
      <c r="I149" s="9" t="s">
        <v>703</v>
      </c>
      <c r="J149" s="29" t="s">
        <v>18</v>
      </c>
    </row>
    <row r="150" spans="1:10">
      <c r="B150" s="29">
        <v>9080701</v>
      </c>
      <c r="C150" s="9" t="s">
        <v>638</v>
      </c>
      <c r="D150" s="9" t="s">
        <v>575</v>
      </c>
      <c r="E150" s="15">
        <v>2.58</v>
      </c>
      <c r="F150" s="41" t="s">
        <v>806</v>
      </c>
      <c r="G150" s="40">
        <v>191</v>
      </c>
      <c r="H150" s="53">
        <v>10</v>
      </c>
      <c r="I150" s="9" t="s">
        <v>703</v>
      </c>
      <c r="J150" s="29" t="s">
        <v>18</v>
      </c>
    </row>
    <row r="151" spans="1:10">
      <c r="B151" s="29">
        <v>9040407</v>
      </c>
      <c r="C151" s="9" t="s">
        <v>638</v>
      </c>
      <c r="D151" s="9" t="s">
        <v>575</v>
      </c>
      <c r="E151" s="15">
        <v>2.2000000000000002</v>
      </c>
      <c r="F151" s="41" t="s">
        <v>806</v>
      </c>
      <c r="G151" s="40">
        <v>143</v>
      </c>
      <c r="H151" s="53">
        <v>7</v>
      </c>
      <c r="I151" s="9" t="s">
        <v>704</v>
      </c>
      <c r="J151" s="29" t="s">
        <v>18</v>
      </c>
    </row>
    <row r="152" spans="1:10">
      <c r="B152" s="29">
        <v>9051507</v>
      </c>
      <c r="C152" s="9" t="s">
        <v>638</v>
      </c>
      <c r="D152" s="9" t="s">
        <v>575</v>
      </c>
      <c r="E152" s="15">
        <v>3.26</v>
      </c>
      <c r="F152" s="41" t="s">
        <v>806</v>
      </c>
      <c r="G152" s="40">
        <v>182</v>
      </c>
      <c r="H152" s="53">
        <v>9</v>
      </c>
      <c r="I152" s="9" t="s">
        <v>705</v>
      </c>
      <c r="J152" s="29" t="s">
        <v>18</v>
      </c>
    </row>
    <row r="153" spans="1:10">
      <c r="B153" s="29" t="s">
        <v>700</v>
      </c>
      <c r="C153" s="9" t="s">
        <v>638</v>
      </c>
      <c r="D153" s="9" t="s">
        <v>575</v>
      </c>
      <c r="E153" s="15">
        <v>2.85</v>
      </c>
      <c r="F153" s="41" t="s">
        <v>806</v>
      </c>
      <c r="G153" s="40">
        <v>142</v>
      </c>
      <c r="H153" s="53">
        <v>7</v>
      </c>
      <c r="I153" s="9" t="s">
        <v>706</v>
      </c>
      <c r="J153" s="29" t="s">
        <v>18</v>
      </c>
    </row>
    <row r="154" spans="1:10">
      <c r="B154" s="29">
        <v>9072401</v>
      </c>
      <c r="C154" s="9" t="s">
        <v>638</v>
      </c>
      <c r="D154" s="9" t="s">
        <v>575</v>
      </c>
      <c r="E154" s="15">
        <v>3.65</v>
      </c>
      <c r="F154" s="41" t="s">
        <v>806</v>
      </c>
      <c r="G154" s="40">
        <v>171</v>
      </c>
      <c r="H154" s="53">
        <v>9</v>
      </c>
      <c r="I154" s="9" t="s">
        <v>706</v>
      </c>
      <c r="J154" s="29" t="s">
        <v>18</v>
      </c>
    </row>
    <row r="155" spans="1:10">
      <c r="B155" s="9"/>
      <c r="C155" s="9"/>
      <c r="D155" s="9"/>
      <c r="E155" s="9"/>
      <c r="F155" s="9"/>
      <c r="G155" s="9"/>
      <c r="H155" s="50"/>
      <c r="I155" s="9"/>
      <c r="J155" s="29"/>
    </row>
    <row r="156" spans="1:10">
      <c r="A156" s="3" t="s">
        <v>1012</v>
      </c>
    </row>
    <row r="157" spans="1:10">
      <c r="B157" s="21">
        <v>1</v>
      </c>
      <c r="C157" s="1" t="s">
        <v>638</v>
      </c>
      <c r="D157" s="1" t="s">
        <v>6</v>
      </c>
      <c r="E157" s="1">
        <v>7.02</v>
      </c>
      <c r="F157" s="1">
        <v>0.14000000000000001</v>
      </c>
      <c r="G157" s="12">
        <v>188.3</v>
      </c>
      <c r="H157" s="52">
        <v>4</v>
      </c>
      <c r="I157" s="1" t="s">
        <v>1076</v>
      </c>
      <c r="J157" s="21" t="s">
        <v>1077</v>
      </c>
    </row>
    <row r="158" spans="1:10">
      <c r="B158" s="21">
        <v>2</v>
      </c>
      <c r="C158" s="1" t="s">
        <v>638</v>
      </c>
      <c r="D158" s="1" t="s">
        <v>6</v>
      </c>
      <c r="E158" s="1">
        <v>7.79</v>
      </c>
      <c r="F158" s="1">
        <v>0.16</v>
      </c>
      <c r="G158" s="12">
        <v>195.9</v>
      </c>
      <c r="H158" s="52">
        <v>4.0999999999999996</v>
      </c>
      <c r="I158" s="1" t="s">
        <v>1076</v>
      </c>
      <c r="J158" s="21" t="s">
        <v>1077</v>
      </c>
    </row>
    <row r="159" spans="1:10">
      <c r="B159" s="21">
        <v>3</v>
      </c>
      <c r="C159" s="1" t="s">
        <v>638</v>
      </c>
      <c r="D159" s="1" t="s">
        <v>6</v>
      </c>
      <c r="E159" s="1">
        <v>7.39</v>
      </c>
      <c r="F159" s="1">
        <v>0.15</v>
      </c>
      <c r="G159" s="12">
        <v>196.1</v>
      </c>
      <c r="H159" s="52">
        <v>4.0999999999999996</v>
      </c>
      <c r="I159" s="1" t="s">
        <v>1076</v>
      </c>
      <c r="J159" s="21" t="s">
        <v>1077</v>
      </c>
    </row>
    <row r="160" spans="1:10">
      <c r="B160" s="21">
        <v>4</v>
      </c>
      <c r="C160" s="1" t="s">
        <v>638</v>
      </c>
      <c r="D160" s="1" t="s">
        <v>6</v>
      </c>
      <c r="E160" s="1">
        <v>7.98</v>
      </c>
      <c r="F160" s="1">
        <v>0.16</v>
      </c>
      <c r="G160" s="12">
        <v>198.4</v>
      </c>
      <c r="H160" s="52">
        <v>4.2</v>
      </c>
      <c r="I160" s="1" t="s">
        <v>1076</v>
      </c>
      <c r="J160" s="21" t="s">
        <v>1077</v>
      </c>
    </row>
    <row r="161" spans="1:11">
      <c r="B161" s="21">
        <v>5</v>
      </c>
      <c r="C161" s="1" t="s">
        <v>638</v>
      </c>
      <c r="D161" s="1" t="s">
        <v>6</v>
      </c>
      <c r="E161" s="1">
        <v>8.0500000000000007</v>
      </c>
      <c r="F161" s="1">
        <v>0.16</v>
      </c>
      <c r="G161" s="12">
        <v>204.8</v>
      </c>
      <c r="H161" s="52">
        <v>4.3</v>
      </c>
      <c r="I161" s="1" t="s">
        <v>1076</v>
      </c>
      <c r="J161" s="21" t="s">
        <v>1077</v>
      </c>
    </row>
    <row r="162" spans="1:11">
      <c r="B162" s="21">
        <v>6</v>
      </c>
      <c r="C162" s="1" t="s">
        <v>638</v>
      </c>
      <c r="D162" s="1" t="s">
        <v>6</v>
      </c>
      <c r="E162" s="1">
        <v>7.81</v>
      </c>
      <c r="F162" s="1">
        <v>0.16</v>
      </c>
      <c r="G162" s="12">
        <v>196.1</v>
      </c>
      <c r="H162" s="52">
        <v>4.0999999999999996</v>
      </c>
      <c r="I162" s="1" t="s">
        <v>1076</v>
      </c>
      <c r="J162" s="21" t="s">
        <v>1078</v>
      </c>
    </row>
    <row r="163" spans="1:11">
      <c r="B163" s="21">
        <v>7</v>
      </c>
      <c r="C163" s="1" t="s">
        <v>638</v>
      </c>
      <c r="D163" s="1" t="s">
        <v>6</v>
      </c>
      <c r="E163" s="1">
        <v>5.53</v>
      </c>
      <c r="F163" s="1">
        <v>0.11</v>
      </c>
      <c r="G163" s="12">
        <v>204.1</v>
      </c>
      <c r="H163" s="52">
        <v>4.3</v>
      </c>
      <c r="I163" s="1" t="s">
        <v>1076</v>
      </c>
      <c r="J163" s="21" t="s">
        <v>1078</v>
      </c>
    </row>
    <row r="164" spans="1:11">
      <c r="B164" s="21">
        <v>8</v>
      </c>
      <c r="C164" s="1" t="s">
        <v>638</v>
      </c>
      <c r="D164" s="1" t="s">
        <v>6</v>
      </c>
      <c r="E164" s="1">
        <v>7.48</v>
      </c>
      <c r="F164" s="1">
        <v>0.15</v>
      </c>
      <c r="G164" s="12">
        <v>206.4</v>
      </c>
      <c r="H164" s="52">
        <v>4.3</v>
      </c>
      <c r="I164" s="1" t="s">
        <v>1076</v>
      </c>
      <c r="J164" s="21" t="s">
        <v>1078</v>
      </c>
    </row>
    <row r="165" spans="1:11">
      <c r="B165" s="21">
        <v>9</v>
      </c>
      <c r="C165" s="1" t="s">
        <v>638</v>
      </c>
      <c r="D165" s="1" t="s">
        <v>6</v>
      </c>
      <c r="E165" s="1">
        <v>7.19</v>
      </c>
      <c r="F165" s="1">
        <v>0.14000000000000001</v>
      </c>
      <c r="G165" s="12">
        <v>196</v>
      </c>
      <c r="H165" s="52">
        <v>4.0999999999999996</v>
      </c>
      <c r="I165" s="1" t="s">
        <v>1076</v>
      </c>
      <c r="J165" s="21" t="s">
        <v>1078</v>
      </c>
    </row>
    <row r="166" spans="1:11">
      <c r="B166" s="21">
        <v>10</v>
      </c>
      <c r="C166" s="1" t="s">
        <v>638</v>
      </c>
      <c r="D166" s="1" t="s">
        <v>6</v>
      </c>
      <c r="E166" s="1">
        <v>8.0299999999999994</v>
      </c>
      <c r="F166" s="1">
        <v>0.16</v>
      </c>
      <c r="G166" s="12">
        <v>214.5</v>
      </c>
      <c r="H166" s="52">
        <v>4.5</v>
      </c>
      <c r="I166" s="1" t="s">
        <v>1076</v>
      </c>
      <c r="J166" s="21" t="s">
        <v>1079</v>
      </c>
    </row>
    <row r="167" spans="1:11">
      <c r="B167" s="21">
        <v>11</v>
      </c>
      <c r="C167" s="1" t="s">
        <v>638</v>
      </c>
      <c r="D167" s="1" t="s">
        <v>6</v>
      </c>
      <c r="E167" s="1">
        <v>8.0500000000000007</v>
      </c>
      <c r="F167" s="1">
        <v>0.16</v>
      </c>
      <c r="G167" s="12">
        <v>208.8</v>
      </c>
      <c r="H167" s="52">
        <v>4.4000000000000004</v>
      </c>
      <c r="I167" s="1" t="s">
        <v>1076</v>
      </c>
      <c r="J167" s="21" t="s">
        <v>1079</v>
      </c>
    </row>
    <row r="168" spans="1:11">
      <c r="B168" s="21">
        <v>12</v>
      </c>
      <c r="C168" s="1" t="s">
        <v>638</v>
      </c>
      <c r="D168" s="1" t="s">
        <v>6</v>
      </c>
      <c r="E168" s="1">
        <v>8.2200000000000006</v>
      </c>
      <c r="F168" s="1">
        <v>0.16</v>
      </c>
      <c r="G168" s="12">
        <v>210.7</v>
      </c>
      <c r="H168" s="52">
        <v>4.4000000000000004</v>
      </c>
      <c r="I168" s="1" t="s">
        <v>1076</v>
      </c>
      <c r="J168" s="21" t="s">
        <v>1079</v>
      </c>
    </row>
    <row r="169" spans="1:11">
      <c r="B169" s="21">
        <v>13</v>
      </c>
      <c r="C169" s="1" t="s">
        <v>638</v>
      </c>
      <c r="D169" s="1" t="s">
        <v>6</v>
      </c>
      <c r="E169" s="1">
        <v>8.2799999999999994</v>
      </c>
      <c r="F169" s="1">
        <v>0.17</v>
      </c>
      <c r="G169" s="12">
        <v>218.1</v>
      </c>
      <c r="H169" s="52">
        <v>4.7</v>
      </c>
      <c r="I169" s="1" t="s">
        <v>1076</v>
      </c>
      <c r="J169" s="21" t="s">
        <v>1079</v>
      </c>
    </row>
    <row r="170" spans="1:11">
      <c r="B170" s="21">
        <v>14</v>
      </c>
      <c r="C170" s="1" t="s">
        <v>638</v>
      </c>
      <c r="D170" s="1" t="s">
        <v>6</v>
      </c>
      <c r="E170" s="1">
        <v>8.3699999999999992</v>
      </c>
      <c r="F170" s="1">
        <v>0.17</v>
      </c>
      <c r="G170" s="12">
        <v>208.1</v>
      </c>
      <c r="H170" s="52">
        <v>4.4000000000000004</v>
      </c>
      <c r="I170" s="1" t="s">
        <v>1076</v>
      </c>
      <c r="J170" s="21" t="s">
        <v>1079</v>
      </c>
    </row>
    <row r="171" spans="1:11">
      <c r="A171" s="59"/>
      <c r="B171" s="58">
        <v>15</v>
      </c>
      <c r="C171" s="59" t="s">
        <v>638</v>
      </c>
      <c r="D171" s="59" t="s">
        <v>6</v>
      </c>
      <c r="E171" s="59">
        <v>8.07</v>
      </c>
      <c r="F171" s="59">
        <v>0.16</v>
      </c>
      <c r="G171" s="69">
        <v>219.8</v>
      </c>
      <c r="H171" s="70">
        <v>4.5999999999999996</v>
      </c>
      <c r="I171" s="59" t="s">
        <v>1076</v>
      </c>
      <c r="J171" s="58" t="s">
        <v>1079</v>
      </c>
      <c r="K171" s="62"/>
    </row>
  </sheetData>
  <phoneticPr fontId="1"/>
  <pageMargins left="0.70866141732283472" right="0.70866141732283472" top="0.74803149606299213" bottom="0.74803149606299213" header="0.31496062992125984" footer="0.31496062992125984"/>
  <pageSetup paperSize="9" scale="75" fitToHeight="0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0"/>
  <sheetViews>
    <sheetView workbookViewId="0">
      <selection activeCell="C3" sqref="C3:D3"/>
    </sheetView>
  </sheetViews>
  <sheetFormatPr defaultColWidth="10.83203125" defaultRowHeight="12"/>
  <cols>
    <col min="1" max="1" width="3.83203125" style="1" customWidth="1"/>
    <col min="2" max="2" width="13.83203125" style="1" customWidth="1"/>
    <col min="3" max="3" width="20.83203125" style="1" customWidth="1"/>
    <col min="4" max="4" width="11.83203125" style="1" customWidth="1"/>
    <col min="5" max="6" width="6.83203125" style="1" customWidth="1"/>
    <col min="7" max="7" width="7.83203125" style="1" customWidth="1"/>
    <col min="8" max="8" width="6.83203125" style="48" customWidth="1"/>
    <col min="9" max="9" width="14.83203125" style="1" customWidth="1"/>
    <col min="10" max="11" width="8.83203125" style="1" customWidth="1"/>
    <col min="12" max="16384" width="10.83203125" style="1"/>
  </cols>
  <sheetData>
    <row r="2" spans="1:11" ht="19.5" customHeight="1">
      <c r="A2" s="82" t="s">
        <v>1088</v>
      </c>
    </row>
    <row r="3" spans="1:11">
      <c r="A3" s="56" t="s">
        <v>500</v>
      </c>
      <c r="B3" s="55" t="s">
        <v>1053</v>
      </c>
      <c r="C3" s="65" t="s">
        <v>498</v>
      </c>
      <c r="D3" s="65" t="s">
        <v>615</v>
      </c>
      <c r="E3" s="55" t="s">
        <v>1054</v>
      </c>
      <c r="F3" s="55" t="s">
        <v>1056</v>
      </c>
      <c r="G3" s="56" t="s">
        <v>1057</v>
      </c>
      <c r="H3" s="55" t="s">
        <v>1056</v>
      </c>
      <c r="I3" s="55" t="s">
        <v>23</v>
      </c>
      <c r="J3" s="55" t="s">
        <v>499</v>
      </c>
      <c r="K3" s="55" t="s">
        <v>501</v>
      </c>
    </row>
    <row r="4" spans="1:11">
      <c r="A4" s="57"/>
      <c r="B4" s="58"/>
      <c r="C4" s="59"/>
      <c r="D4" s="59"/>
      <c r="E4" s="60" t="s">
        <v>1055</v>
      </c>
      <c r="F4" s="60" t="s">
        <v>1060</v>
      </c>
      <c r="G4" s="61" t="s">
        <v>1058</v>
      </c>
      <c r="H4" s="60" t="s">
        <v>1059</v>
      </c>
      <c r="I4" s="59"/>
      <c r="J4" s="58"/>
      <c r="K4" s="62"/>
    </row>
    <row r="5" spans="1:11">
      <c r="A5" s="3" t="s">
        <v>1015</v>
      </c>
    </row>
    <row r="6" spans="1:11">
      <c r="B6" s="21" t="s">
        <v>249</v>
      </c>
      <c r="C6" s="1" t="s">
        <v>638</v>
      </c>
      <c r="D6" s="1" t="s">
        <v>6</v>
      </c>
      <c r="E6" s="1">
        <v>7.37</v>
      </c>
      <c r="F6" s="1">
        <v>0.15</v>
      </c>
      <c r="G6" s="12">
        <v>156.4</v>
      </c>
      <c r="H6" s="52">
        <v>3.4</v>
      </c>
      <c r="I6" s="1" t="s">
        <v>707</v>
      </c>
    </row>
    <row r="7" spans="1:11">
      <c r="B7" s="21" t="s">
        <v>250</v>
      </c>
      <c r="C7" s="1" t="s">
        <v>638</v>
      </c>
      <c r="D7" s="1" t="s">
        <v>6</v>
      </c>
      <c r="E7" s="1">
        <v>8.11</v>
      </c>
      <c r="F7" s="1">
        <v>0.16</v>
      </c>
      <c r="G7" s="12">
        <v>182</v>
      </c>
      <c r="H7" s="52">
        <v>4.3</v>
      </c>
      <c r="I7" s="1" t="s">
        <v>707</v>
      </c>
    </row>
    <row r="8" spans="1:11">
      <c r="B8" s="21" t="s">
        <v>55</v>
      </c>
      <c r="C8" s="1" t="s">
        <v>638</v>
      </c>
      <c r="D8" s="1" t="s">
        <v>6</v>
      </c>
      <c r="E8" s="1">
        <v>7.79</v>
      </c>
      <c r="F8" s="1">
        <v>0.16</v>
      </c>
      <c r="G8" s="12">
        <v>166.1</v>
      </c>
      <c r="H8" s="52">
        <v>3.6</v>
      </c>
      <c r="I8" s="1" t="s">
        <v>707</v>
      </c>
    </row>
    <row r="9" spans="1:11">
      <c r="B9" s="21" t="s">
        <v>56</v>
      </c>
      <c r="C9" s="1" t="s">
        <v>638</v>
      </c>
      <c r="D9" s="1" t="s">
        <v>6</v>
      </c>
      <c r="E9" s="1">
        <v>7.29</v>
      </c>
      <c r="F9" s="1">
        <v>0.15</v>
      </c>
      <c r="G9" s="12">
        <v>174.9</v>
      </c>
      <c r="H9" s="52">
        <v>3.8</v>
      </c>
      <c r="I9" s="1" t="s">
        <v>707</v>
      </c>
    </row>
    <row r="10" spans="1:11">
      <c r="B10" s="21" t="s">
        <v>389</v>
      </c>
      <c r="C10" s="1" t="s">
        <v>638</v>
      </c>
      <c r="D10" s="1" t="s">
        <v>6</v>
      </c>
      <c r="E10" s="1">
        <v>7.51</v>
      </c>
      <c r="F10" s="1">
        <v>0.15</v>
      </c>
      <c r="G10" s="12">
        <v>169.7</v>
      </c>
      <c r="H10" s="52">
        <v>3.6</v>
      </c>
      <c r="I10" s="1" t="s">
        <v>707</v>
      </c>
    </row>
    <row r="11" spans="1:11">
      <c r="B11" s="21" t="s">
        <v>58</v>
      </c>
      <c r="C11" s="1" t="s">
        <v>638</v>
      </c>
      <c r="D11" s="1" t="s">
        <v>6</v>
      </c>
      <c r="E11" s="1">
        <v>6.87</v>
      </c>
      <c r="F11" s="1">
        <v>0.14000000000000001</v>
      </c>
      <c r="G11" s="12">
        <v>168.2</v>
      </c>
      <c r="H11" s="52">
        <v>3.7</v>
      </c>
      <c r="I11" s="1" t="s">
        <v>707</v>
      </c>
    </row>
    <row r="12" spans="1:11">
      <c r="B12" s="21" t="s">
        <v>390</v>
      </c>
      <c r="C12" s="1" t="s">
        <v>638</v>
      </c>
      <c r="D12" s="1" t="s">
        <v>6</v>
      </c>
      <c r="E12" s="1">
        <v>6.98</v>
      </c>
      <c r="F12" s="1">
        <v>0.14000000000000001</v>
      </c>
      <c r="G12" s="12">
        <v>146.1</v>
      </c>
      <c r="H12" s="52">
        <v>2.9</v>
      </c>
      <c r="I12" s="1" t="s">
        <v>707</v>
      </c>
    </row>
    <row r="13" spans="1:11">
      <c r="B13" s="21" t="s">
        <v>391</v>
      </c>
      <c r="C13" s="1" t="s">
        <v>638</v>
      </c>
      <c r="D13" s="1" t="s">
        <v>6</v>
      </c>
      <c r="E13" s="1">
        <v>5.27</v>
      </c>
      <c r="F13" s="1">
        <v>0.11</v>
      </c>
      <c r="G13" s="12">
        <v>146.80000000000001</v>
      </c>
      <c r="H13" s="52">
        <v>3</v>
      </c>
      <c r="I13" s="1" t="s">
        <v>707</v>
      </c>
    </row>
    <row r="14" spans="1:11">
      <c r="B14" s="21" t="s">
        <v>392</v>
      </c>
      <c r="C14" s="1" t="s">
        <v>638</v>
      </c>
      <c r="D14" s="1" t="s">
        <v>6</v>
      </c>
      <c r="E14" s="1">
        <v>4.9400000000000004</v>
      </c>
      <c r="F14" s="4">
        <v>0.1</v>
      </c>
      <c r="G14" s="12">
        <v>165.3</v>
      </c>
      <c r="H14" s="52">
        <v>3.6</v>
      </c>
      <c r="I14" s="1" t="s">
        <v>707</v>
      </c>
    </row>
    <row r="15" spans="1:11">
      <c r="B15" s="21" t="s">
        <v>60</v>
      </c>
      <c r="C15" s="1" t="s">
        <v>638</v>
      </c>
      <c r="D15" s="1" t="s">
        <v>6</v>
      </c>
      <c r="E15" s="1">
        <v>6.54</v>
      </c>
      <c r="F15" s="1">
        <v>0.13</v>
      </c>
      <c r="G15" s="12">
        <v>175.5</v>
      </c>
      <c r="H15" s="52">
        <v>3.8</v>
      </c>
      <c r="I15" s="1" t="s">
        <v>707</v>
      </c>
    </row>
    <row r="16" spans="1:11">
      <c r="B16" s="21" t="s">
        <v>61</v>
      </c>
      <c r="C16" s="1" t="s">
        <v>638</v>
      </c>
      <c r="D16" s="1" t="s">
        <v>6</v>
      </c>
      <c r="E16" s="1">
        <v>6.86</v>
      </c>
      <c r="F16" s="1">
        <v>0.14000000000000001</v>
      </c>
      <c r="G16" s="12">
        <v>168</v>
      </c>
      <c r="H16" s="52">
        <v>3.6</v>
      </c>
      <c r="I16" s="1" t="s">
        <v>707</v>
      </c>
    </row>
    <row r="17" spans="1:9">
      <c r="B17" s="21" t="s">
        <v>62</v>
      </c>
      <c r="C17" s="1" t="s">
        <v>638</v>
      </c>
      <c r="D17" s="1" t="s">
        <v>6</v>
      </c>
      <c r="E17" s="1">
        <v>6.64</v>
      </c>
      <c r="F17" s="1">
        <v>0.13</v>
      </c>
      <c r="G17" s="12">
        <v>150.80000000000001</v>
      </c>
      <c r="H17" s="52">
        <v>3.2</v>
      </c>
      <c r="I17" s="1" t="s">
        <v>707</v>
      </c>
    </row>
    <row r="18" spans="1:9">
      <c r="B18" s="21" t="s">
        <v>63</v>
      </c>
      <c r="C18" s="1" t="s">
        <v>638</v>
      </c>
      <c r="D18" s="1" t="s">
        <v>6</v>
      </c>
      <c r="E18" s="1">
        <v>6.04</v>
      </c>
      <c r="F18" s="1">
        <v>0.12</v>
      </c>
      <c r="G18" s="12">
        <v>149.19999999999999</v>
      </c>
      <c r="H18" s="52">
        <v>3.2</v>
      </c>
      <c r="I18" s="1" t="s">
        <v>707</v>
      </c>
    </row>
    <row r="19" spans="1:9">
      <c r="B19" s="21" t="s">
        <v>393</v>
      </c>
      <c r="C19" s="1" t="s">
        <v>638</v>
      </c>
      <c r="D19" s="1" t="s">
        <v>6</v>
      </c>
      <c r="E19" s="1">
        <v>5.99</v>
      </c>
      <c r="F19" s="1">
        <v>0.12</v>
      </c>
      <c r="G19" s="12">
        <v>159</v>
      </c>
      <c r="H19" s="52">
        <v>3.9</v>
      </c>
      <c r="I19" s="1" t="s">
        <v>707</v>
      </c>
    </row>
    <row r="20" spans="1:9">
      <c r="B20" s="21" t="s">
        <v>394</v>
      </c>
      <c r="C20" s="1" t="s">
        <v>638</v>
      </c>
      <c r="D20" s="1" t="s">
        <v>6</v>
      </c>
      <c r="E20" s="1">
        <v>5.88</v>
      </c>
      <c r="F20" s="1">
        <v>0.12</v>
      </c>
      <c r="G20" s="12">
        <v>157.30000000000001</v>
      </c>
      <c r="H20" s="52">
        <v>3.4</v>
      </c>
      <c r="I20" s="1" t="s">
        <v>707</v>
      </c>
    </row>
    <row r="21" spans="1:9">
      <c r="B21" s="21" t="s">
        <v>395</v>
      </c>
      <c r="C21" s="1" t="s">
        <v>638</v>
      </c>
      <c r="D21" s="1" t="s">
        <v>6</v>
      </c>
      <c r="E21" s="1">
        <v>7.14</v>
      </c>
      <c r="F21" s="1">
        <v>0.14000000000000001</v>
      </c>
      <c r="G21" s="12">
        <v>172</v>
      </c>
      <c r="H21" s="52">
        <v>3.8</v>
      </c>
      <c r="I21" s="1" t="s">
        <v>707</v>
      </c>
    </row>
    <row r="22" spans="1:9">
      <c r="B22" s="21" t="s">
        <v>396</v>
      </c>
      <c r="C22" s="1" t="s">
        <v>638</v>
      </c>
      <c r="D22" s="1" t="s">
        <v>6</v>
      </c>
      <c r="E22" s="1">
        <v>6.03</v>
      </c>
      <c r="F22" s="1">
        <v>0.12</v>
      </c>
      <c r="G22" s="12">
        <v>162.30000000000001</v>
      </c>
      <c r="H22" s="52">
        <v>3.5</v>
      </c>
      <c r="I22" s="1" t="s">
        <v>707</v>
      </c>
    </row>
    <row r="23" spans="1:9">
      <c r="B23" s="21" t="s">
        <v>397</v>
      </c>
      <c r="C23" s="1" t="s">
        <v>638</v>
      </c>
      <c r="D23" s="1" t="s">
        <v>6</v>
      </c>
      <c r="E23" s="1">
        <v>3.38</v>
      </c>
      <c r="F23" s="1">
        <v>7.0000000000000007E-2</v>
      </c>
      <c r="G23" s="12">
        <v>157.5</v>
      </c>
      <c r="H23" s="52">
        <v>3.4</v>
      </c>
      <c r="I23" s="1" t="s">
        <v>707</v>
      </c>
    </row>
    <row r="24" spans="1:9">
      <c r="B24" s="21" t="s">
        <v>399</v>
      </c>
      <c r="C24" s="1" t="s">
        <v>638</v>
      </c>
      <c r="D24" s="1" t="s">
        <v>6</v>
      </c>
      <c r="E24" s="1">
        <v>4.12</v>
      </c>
      <c r="F24" s="1">
        <v>0.08</v>
      </c>
      <c r="G24" s="12">
        <v>152</v>
      </c>
      <c r="H24" s="52">
        <v>3.3</v>
      </c>
      <c r="I24" s="1" t="s">
        <v>707</v>
      </c>
    </row>
    <row r="25" spans="1:9">
      <c r="B25" s="21" t="s">
        <v>398</v>
      </c>
      <c r="C25" s="1" t="s">
        <v>638</v>
      </c>
      <c r="D25" s="1" t="s">
        <v>6</v>
      </c>
      <c r="E25" s="1">
        <v>6.74</v>
      </c>
      <c r="F25" s="1">
        <v>0.14000000000000001</v>
      </c>
      <c r="G25" s="12">
        <v>145.9</v>
      </c>
      <c r="H25" s="52">
        <v>3.1</v>
      </c>
      <c r="I25" s="1" t="s">
        <v>707</v>
      </c>
    </row>
    <row r="27" spans="1:9">
      <c r="A27" s="3" t="s">
        <v>404</v>
      </c>
    </row>
    <row r="28" spans="1:9">
      <c r="B28" s="21" t="s">
        <v>858</v>
      </c>
      <c r="C28" s="1" t="s">
        <v>638</v>
      </c>
      <c r="D28" s="1" t="s">
        <v>6</v>
      </c>
      <c r="E28" s="1">
        <v>7.29</v>
      </c>
      <c r="F28" s="1">
        <v>0.15</v>
      </c>
      <c r="G28" s="12">
        <v>174.9</v>
      </c>
      <c r="H28" s="52">
        <v>3.8</v>
      </c>
      <c r="I28" s="1" t="s">
        <v>405</v>
      </c>
    </row>
    <row r="29" spans="1:9">
      <c r="B29" s="21" t="s">
        <v>859</v>
      </c>
      <c r="C29" s="1" t="s">
        <v>638</v>
      </c>
      <c r="D29" s="1" t="s">
        <v>6</v>
      </c>
      <c r="E29" s="1">
        <v>7.79</v>
      </c>
      <c r="F29" s="1">
        <v>0.16</v>
      </c>
      <c r="G29" s="12">
        <v>166.1</v>
      </c>
      <c r="H29" s="52">
        <v>3.6</v>
      </c>
      <c r="I29" s="1" t="s">
        <v>405</v>
      </c>
    </row>
    <row r="30" spans="1:9">
      <c r="B30" s="21" t="s">
        <v>860</v>
      </c>
      <c r="C30" s="1" t="s">
        <v>638</v>
      </c>
      <c r="D30" s="1" t="s">
        <v>6</v>
      </c>
      <c r="E30" s="1">
        <v>8.11</v>
      </c>
      <c r="F30" s="1">
        <v>0.16</v>
      </c>
      <c r="G30" s="12">
        <v>182</v>
      </c>
      <c r="H30" s="52">
        <v>4.3</v>
      </c>
      <c r="I30" s="1" t="s">
        <v>405</v>
      </c>
    </row>
    <row r="31" spans="1:9">
      <c r="B31" s="21" t="s">
        <v>861</v>
      </c>
      <c r="C31" s="1" t="s">
        <v>638</v>
      </c>
      <c r="D31" s="1" t="s">
        <v>6</v>
      </c>
      <c r="E31" s="1">
        <v>7.37</v>
      </c>
      <c r="F31" s="1">
        <v>0.15</v>
      </c>
      <c r="G31" s="12">
        <v>156.4</v>
      </c>
      <c r="H31" s="52">
        <v>3.4</v>
      </c>
      <c r="I31" s="1" t="s">
        <v>405</v>
      </c>
    </row>
    <row r="32" spans="1:9">
      <c r="B32" s="21" t="s">
        <v>862</v>
      </c>
      <c r="C32" s="1" t="s">
        <v>638</v>
      </c>
      <c r="D32" s="1" t="s">
        <v>6</v>
      </c>
      <c r="E32" s="1">
        <v>6.87</v>
      </c>
      <c r="F32" s="1">
        <v>0.14000000000000001</v>
      </c>
      <c r="G32" s="12">
        <v>168.2</v>
      </c>
      <c r="H32" s="52">
        <v>3.7</v>
      </c>
      <c r="I32" s="1" t="s">
        <v>405</v>
      </c>
    </row>
    <row r="33" spans="2:9">
      <c r="B33" s="21" t="s">
        <v>863</v>
      </c>
      <c r="C33" s="1" t="s">
        <v>638</v>
      </c>
      <c r="D33" s="1" t="s">
        <v>6</v>
      </c>
      <c r="E33" s="1">
        <v>7.51</v>
      </c>
      <c r="F33" s="1">
        <v>0.15</v>
      </c>
      <c r="G33" s="12">
        <v>169.7</v>
      </c>
      <c r="H33" s="52">
        <v>3.6</v>
      </c>
      <c r="I33" s="1" t="s">
        <v>405</v>
      </c>
    </row>
    <row r="34" spans="2:9">
      <c r="B34" s="21" t="s">
        <v>864</v>
      </c>
      <c r="C34" s="1" t="s">
        <v>638</v>
      </c>
      <c r="D34" s="1" t="s">
        <v>6</v>
      </c>
      <c r="E34" s="1">
        <v>4.9400000000000004</v>
      </c>
      <c r="F34" s="4">
        <v>0.1</v>
      </c>
      <c r="G34" s="12">
        <v>165.3</v>
      </c>
      <c r="H34" s="52">
        <v>3.6</v>
      </c>
      <c r="I34" s="1" t="s">
        <v>405</v>
      </c>
    </row>
    <row r="35" spans="2:9">
      <c r="B35" s="21" t="s">
        <v>865</v>
      </c>
      <c r="C35" s="1" t="s">
        <v>638</v>
      </c>
      <c r="D35" s="1" t="s">
        <v>6</v>
      </c>
      <c r="E35" s="1">
        <v>6.54</v>
      </c>
      <c r="F35" s="1">
        <v>0.13</v>
      </c>
      <c r="G35" s="12">
        <v>175.5</v>
      </c>
      <c r="H35" s="52">
        <v>3.8</v>
      </c>
      <c r="I35" s="1" t="s">
        <v>405</v>
      </c>
    </row>
    <row r="36" spans="2:9">
      <c r="B36" s="21" t="s">
        <v>866</v>
      </c>
      <c r="C36" s="1" t="s">
        <v>638</v>
      </c>
      <c r="D36" s="1" t="s">
        <v>6</v>
      </c>
      <c r="E36" s="1">
        <v>6.86</v>
      </c>
      <c r="F36" s="1">
        <v>0.14000000000000001</v>
      </c>
      <c r="G36" s="12">
        <v>168</v>
      </c>
      <c r="H36" s="52">
        <v>3.6</v>
      </c>
      <c r="I36" s="1" t="s">
        <v>405</v>
      </c>
    </row>
    <row r="37" spans="2:9">
      <c r="B37" s="21" t="s">
        <v>867</v>
      </c>
      <c r="C37" s="1" t="s">
        <v>638</v>
      </c>
      <c r="D37" s="1" t="s">
        <v>6</v>
      </c>
      <c r="E37" s="1">
        <v>7.14</v>
      </c>
      <c r="F37" s="1">
        <v>0.14000000000000001</v>
      </c>
      <c r="G37" s="12">
        <v>172</v>
      </c>
      <c r="H37" s="52">
        <v>3.8</v>
      </c>
      <c r="I37" s="1" t="s">
        <v>405</v>
      </c>
    </row>
    <row r="38" spans="2:9">
      <c r="B38" s="21" t="s">
        <v>868</v>
      </c>
      <c r="C38" s="1" t="s">
        <v>638</v>
      </c>
      <c r="D38" s="1" t="s">
        <v>6</v>
      </c>
      <c r="E38" s="1">
        <v>6.03</v>
      </c>
      <c r="F38" s="1">
        <v>0.12</v>
      </c>
      <c r="G38" s="12">
        <v>162.30000000000001</v>
      </c>
      <c r="H38" s="52">
        <v>3.5</v>
      </c>
      <c r="I38" s="1" t="s">
        <v>405</v>
      </c>
    </row>
    <row r="39" spans="2:9">
      <c r="B39" s="21" t="s">
        <v>869</v>
      </c>
      <c r="C39" s="1" t="s">
        <v>638</v>
      </c>
      <c r="D39" s="1" t="s">
        <v>6</v>
      </c>
      <c r="E39" s="1">
        <v>6.98</v>
      </c>
      <c r="F39" s="1">
        <v>0.14000000000000001</v>
      </c>
      <c r="G39" s="12">
        <v>146.1</v>
      </c>
      <c r="H39" s="52">
        <v>2.9</v>
      </c>
      <c r="I39" s="1" t="s">
        <v>405</v>
      </c>
    </row>
    <row r="40" spans="2:9">
      <c r="B40" s="21" t="s">
        <v>870</v>
      </c>
      <c r="C40" s="1" t="s">
        <v>638</v>
      </c>
      <c r="D40" s="1" t="s">
        <v>6</v>
      </c>
      <c r="E40" s="1">
        <v>5.27</v>
      </c>
      <c r="F40" s="1">
        <v>0.11</v>
      </c>
      <c r="G40" s="12">
        <v>146.80000000000001</v>
      </c>
      <c r="H40" s="52">
        <v>3</v>
      </c>
      <c r="I40" s="1" t="s">
        <v>405</v>
      </c>
    </row>
    <row r="41" spans="2:9">
      <c r="B41" s="21" t="s">
        <v>871</v>
      </c>
      <c r="C41" s="1" t="s">
        <v>638</v>
      </c>
      <c r="D41" s="1" t="s">
        <v>6</v>
      </c>
      <c r="E41" s="1">
        <v>6.64</v>
      </c>
      <c r="F41" s="1">
        <v>0.13</v>
      </c>
      <c r="G41" s="12">
        <v>150.80000000000001</v>
      </c>
      <c r="H41" s="52">
        <v>3.2</v>
      </c>
      <c r="I41" s="1" t="s">
        <v>405</v>
      </c>
    </row>
    <row r="42" spans="2:9">
      <c r="B42" s="21" t="s">
        <v>872</v>
      </c>
      <c r="C42" s="1" t="s">
        <v>638</v>
      </c>
      <c r="D42" s="1" t="s">
        <v>6</v>
      </c>
      <c r="E42" s="1">
        <v>6.04</v>
      </c>
      <c r="F42" s="1">
        <v>0.12</v>
      </c>
      <c r="G42" s="12">
        <v>149.19999999999999</v>
      </c>
      <c r="H42" s="52">
        <v>3.2</v>
      </c>
      <c r="I42" s="1" t="s">
        <v>405</v>
      </c>
    </row>
    <row r="43" spans="2:9">
      <c r="B43" s="21" t="s">
        <v>873</v>
      </c>
      <c r="C43" s="1" t="s">
        <v>638</v>
      </c>
      <c r="D43" s="1" t="s">
        <v>6</v>
      </c>
      <c r="E43" s="1">
        <v>5.99</v>
      </c>
      <c r="F43" s="1">
        <v>0.12</v>
      </c>
      <c r="G43" s="12">
        <v>159</v>
      </c>
      <c r="H43" s="52">
        <v>3.9</v>
      </c>
      <c r="I43" s="1" t="s">
        <v>405</v>
      </c>
    </row>
    <row r="44" spans="2:9">
      <c r="B44" s="21" t="s">
        <v>874</v>
      </c>
      <c r="C44" s="1" t="s">
        <v>638</v>
      </c>
      <c r="D44" s="1" t="s">
        <v>6</v>
      </c>
      <c r="E44" s="1">
        <v>5.88</v>
      </c>
      <c r="F44" s="1">
        <v>0.12</v>
      </c>
      <c r="G44" s="12">
        <v>157.30000000000001</v>
      </c>
      <c r="H44" s="52">
        <v>3.4</v>
      </c>
      <c r="I44" s="1" t="s">
        <v>405</v>
      </c>
    </row>
    <row r="45" spans="2:9">
      <c r="B45" s="21" t="s">
        <v>875</v>
      </c>
      <c r="C45" s="1" t="s">
        <v>638</v>
      </c>
      <c r="D45" s="1" t="s">
        <v>6</v>
      </c>
      <c r="E45" s="1">
        <v>3.38</v>
      </c>
      <c r="F45" s="1">
        <v>7.0000000000000007E-2</v>
      </c>
      <c r="G45" s="12">
        <v>157.5</v>
      </c>
      <c r="H45" s="52">
        <v>3.4</v>
      </c>
      <c r="I45" s="1" t="s">
        <v>405</v>
      </c>
    </row>
    <row r="46" spans="2:9">
      <c r="B46" s="21" t="s">
        <v>876</v>
      </c>
      <c r="C46" s="1" t="s">
        <v>638</v>
      </c>
      <c r="D46" s="1" t="s">
        <v>6</v>
      </c>
      <c r="E46" s="1">
        <v>4.12</v>
      </c>
      <c r="F46" s="1">
        <v>0.08</v>
      </c>
      <c r="G46" s="12">
        <v>152</v>
      </c>
      <c r="H46" s="52">
        <v>3.3</v>
      </c>
      <c r="I46" s="1" t="s">
        <v>405</v>
      </c>
    </row>
    <row r="47" spans="2:9">
      <c r="B47" s="21" t="s">
        <v>877</v>
      </c>
      <c r="C47" s="1" t="s">
        <v>638</v>
      </c>
      <c r="D47" s="1" t="s">
        <v>6</v>
      </c>
      <c r="E47" s="1">
        <v>6.74</v>
      </c>
      <c r="F47" s="1">
        <v>0.14000000000000001</v>
      </c>
      <c r="G47" s="12">
        <v>145.9</v>
      </c>
      <c r="H47" s="52">
        <v>3.1</v>
      </c>
      <c r="I47" s="1" t="s">
        <v>405</v>
      </c>
    </row>
    <row r="48" spans="2:9">
      <c r="B48" s="21" t="s">
        <v>878</v>
      </c>
      <c r="C48" s="1" t="s">
        <v>638</v>
      </c>
      <c r="D48" s="1" t="s">
        <v>6</v>
      </c>
      <c r="E48" s="1">
        <v>5.63</v>
      </c>
      <c r="F48" s="1">
        <v>0.11</v>
      </c>
      <c r="G48" s="12">
        <v>121.8</v>
      </c>
      <c r="H48" s="52">
        <v>2.7</v>
      </c>
      <c r="I48" s="1" t="s">
        <v>405</v>
      </c>
    </row>
    <row r="49" spans="1:11">
      <c r="B49" s="21" t="s">
        <v>879</v>
      </c>
      <c r="C49" s="1" t="s">
        <v>638</v>
      </c>
      <c r="D49" s="1" t="s">
        <v>6</v>
      </c>
      <c r="E49" s="1">
        <v>4.34</v>
      </c>
      <c r="F49" s="1">
        <v>0.09</v>
      </c>
      <c r="G49" s="12">
        <v>129</v>
      </c>
      <c r="H49" s="52">
        <v>2.8</v>
      </c>
      <c r="I49" s="1" t="s">
        <v>405</v>
      </c>
    </row>
    <row r="51" spans="1:11">
      <c r="A51" s="3" t="s">
        <v>556</v>
      </c>
    </row>
    <row r="52" spans="1:11">
      <c r="B52" s="21" t="s">
        <v>557</v>
      </c>
      <c r="C52" s="1" t="s">
        <v>880</v>
      </c>
      <c r="D52" s="1" t="s">
        <v>6</v>
      </c>
      <c r="E52" s="1">
        <v>3.11</v>
      </c>
      <c r="F52" s="1">
        <v>0.06</v>
      </c>
      <c r="G52" s="12">
        <v>170.9</v>
      </c>
      <c r="H52" s="52">
        <v>3.6</v>
      </c>
      <c r="I52" s="1" t="s">
        <v>405</v>
      </c>
    </row>
    <row r="53" spans="1:11">
      <c r="B53" s="21" t="s">
        <v>558</v>
      </c>
      <c r="C53" s="1" t="s">
        <v>560</v>
      </c>
      <c r="D53" s="1" t="s">
        <v>6</v>
      </c>
      <c r="E53" s="4">
        <v>3.9</v>
      </c>
      <c r="F53" s="1">
        <v>0.08</v>
      </c>
      <c r="G53" s="12">
        <v>148.5</v>
      </c>
      <c r="H53" s="52">
        <v>3.2</v>
      </c>
      <c r="I53" s="1" t="s">
        <v>405</v>
      </c>
    </row>
    <row r="54" spans="1:11">
      <c r="B54" s="21" t="s">
        <v>559</v>
      </c>
      <c r="C54" s="1" t="s">
        <v>560</v>
      </c>
      <c r="D54" s="1" t="s">
        <v>6</v>
      </c>
      <c r="E54" s="1">
        <v>5.23</v>
      </c>
      <c r="F54" s="1">
        <v>0.11</v>
      </c>
      <c r="G54" s="12">
        <v>151.1</v>
      </c>
      <c r="H54" s="52">
        <v>3.2</v>
      </c>
      <c r="I54" s="1" t="s">
        <v>405</v>
      </c>
    </row>
    <row r="55" spans="1:11">
      <c r="G55" s="66"/>
      <c r="H55" s="52"/>
    </row>
    <row r="56" spans="1:11">
      <c r="A56" s="3" t="s">
        <v>1016</v>
      </c>
      <c r="G56" s="66"/>
      <c r="H56" s="52"/>
    </row>
    <row r="57" spans="1:11">
      <c r="B57" s="21" t="s">
        <v>400</v>
      </c>
      <c r="C57" s="1" t="s">
        <v>638</v>
      </c>
      <c r="D57" s="1" t="s">
        <v>6</v>
      </c>
      <c r="E57" s="4">
        <v>2.7</v>
      </c>
      <c r="F57" s="1">
        <v>0.05</v>
      </c>
      <c r="G57" s="12">
        <v>184.4</v>
      </c>
      <c r="H57" s="52">
        <v>3.9</v>
      </c>
      <c r="I57" s="1" t="s">
        <v>1069</v>
      </c>
    </row>
    <row r="58" spans="1:11">
      <c r="B58" s="21" t="s">
        <v>401</v>
      </c>
      <c r="C58" s="1" t="s">
        <v>638</v>
      </c>
      <c r="D58" s="1" t="s">
        <v>6</v>
      </c>
      <c r="E58" s="1">
        <v>2.96</v>
      </c>
      <c r="F58" s="1">
        <v>0.06</v>
      </c>
      <c r="G58" s="12">
        <v>181.5</v>
      </c>
      <c r="H58" s="52">
        <v>3.8</v>
      </c>
      <c r="I58" s="1" t="s">
        <v>1069</v>
      </c>
    </row>
    <row r="59" spans="1:11">
      <c r="B59" s="21" t="s">
        <v>402</v>
      </c>
      <c r="C59" s="1" t="s">
        <v>638</v>
      </c>
      <c r="D59" s="1" t="s">
        <v>6</v>
      </c>
      <c r="E59" s="4">
        <v>1.8</v>
      </c>
      <c r="F59" s="1">
        <v>0.04</v>
      </c>
      <c r="G59" s="12">
        <v>190.2</v>
      </c>
      <c r="H59" s="52">
        <v>4.0999999999999996</v>
      </c>
      <c r="I59" s="1" t="s">
        <v>1069</v>
      </c>
    </row>
    <row r="60" spans="1:11">
      <c r="A60" s="59"/>
      <c r="B60" s="58" t="s">
        <v>403</v>
      </c>
      <c r="C60" s="59" t="s">
        <v>638</v>
      </c>
      <c r="D60" s="59" t="s">
        <v>6</v>
      </c>
      <c r="E60" s="59">
        <v>3.68</v>
      </c>
      <c r="F60" s="59">
        <v>7.0000000000000007E-2</v>
      </c>
      <c r="G60" s="69">
        <v>233.4</v>
      </c>
      <c r="H60" s="70">
        <v>4.9000000000000004</v>
      </c>
      <c r="I60" s="59" t="s">
        <v>1070</v>
      </c>
      <c r="J60" s="59"/>
      <c r="K60" s="59"/>
    </row>
  </sheetData>
  <phoneticPr fontId="1"/>
  <pageMargins left="0.70866141732283472" right="0.70866141732283472" top="0.74803149606299213" bottom="0.74803149606299213" header="0.31496062992125984" footer="0.31496062992125984"/>
  <pageSetup paperSize="9" scale="75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1"/>
  <sheetViews>
    <sheetView workbookViewId="0">
      <selection activeCell="B1" sqref="B1"/>
    </sheetView>
  </sheetViews>
  <sheetFormatPr defaultColWidth="10.83203125" defaultRowHeight="12"/>
  <cols>
    <col min="1" max="1" width="3.83203125" style="1" customWidth="1"/>
    <col min="2" max="2" width="17.83203125" style="1" customWidth="1"/>
    <col min="3" max="3" width="22.83203125" style="1" customWidth="1"/>
    <col min="4" max="4" width="12.83203125" style="1" customWidth="1"/>
    <col min="5" max="6" width="6.83203125" style="1" customWidth="1"/>
    <col min="7" max="7" width="7.83203125" style="1" customWidth="1"/>
    <col min="8" max="8" width="6.83203125" style="48" customWidth="1"/>
    <col min="9" max="9" width="12.33203125" style="1" customWidth="1"/>
    <col min="10" max="11" width="7.83203125" style="1" customWidth="1"/>
    <col min="12" max="12" width="7.83203125" style="48" customWidth="1"/>
    <col min="13" max="13" width="7.83203125" style="1" customWidth="1"/>
    <col min="14" max="14" width="7.83203125" style="48" customWidth="1"/>
    <col min="15" max="16384" width="10.83203125" style="1"/>
  </cols>
  <sheetData>
    <row r="2" spans="1:14" ht="19.5" customHeight="1">
      <c r="A2" s="82" t="s">
        <v>1089</v>
      </c>
      <c r="L2" s="62"/>
      <c r="M2" s="59"/>
      <c r="N2" s="62"/>
    </row>
    <row r="3" spans="1:14">
      <c r="A3" s="56" t="s">
        <v>500</v>
      </c>
      <c r="B3" s="55" t="s">
        <v>1053</v>
      </c>
      <c r="C3" s="65" t="s">
        <v>498</v>
      </c>
      <c r="D3" s="65" t="s">
        <v>615</v>
      </c>
      <c r="E3" s="55" t="s">
        <v>1054</v>
      </c>
      <c r="F3" s="55" t="s">
        <v>1056</v>
      </c>
      <c r="G3" s="56" t="s">
        <v>1057</v>
      </c>
      <c r="H3" s="55" t="s">
        <v>1056</v>
      </c>
      <c r="I3" s="55" t="s">
        <v>23</v>
      </c>
      <c r="J3" s="55" t="s">
        <v>499</v>
      </c>
      <c r="K3" s="55" t="s">
        <v>501</v>
      </c>
    </row>
    <row r="4" spans="1:14">
      <c r="A4" s="57"/>
      <c r="B4" s="58"/>
      <c r="C4" s="59"/>
      <c r="D4" s="59"/>
      <c r="E4" s="60" t="s">
        <v>1055</v>
      </c>
      <c r="F4" s="60" t="s">
        <v>1060</v>
      </c>
      <c r="G4" s="61" t="s">
        <v>1058</v>
      </c>
      <c r="H4" s="60" t="s">
        <v>1059</v>
      </c>
      <c r="I4" s="59"/>
      <c r="J4" s="58"/>
      <c r="K4" s="62"/>
      <c r="L4" s="62"/>
      <c r="M4" s="59"/>
      <c r="N4" s="62"/>
    </row>
    <row r="5" spans="1:14">
      <c r="A5" s="3" t="s">
        <v>1017</v>
      </c>
      <c r="G5" s="37"/>
    </row>
    <row r="6" spans="1:14">
      <c r="B6" s="24" t="s">
        <v>580</v>
      </c>
      <c r="C6" s="1" t="s">
        <v>635</v>
      </c>
      <c r="D6" s="1" t="s">
        <v>630</v>
      </c>
      <c r="E6" s="4">
        <v>0.31</v>
      </c>
      <c r="F6" s="7" t="s">
        <v>805</v>
      </c>
      <c r="G6" s="20">
        <v>110</v>
      </c>
      <c r="H6" s="48" t="s">
        <v>805</v>
      </c>
      <c r="I6" s="1" t="s">
        <v>592</v>
      </c>
      <c r="J6" s="1" t="s">
        <v>48</v>
      </c>
    </row>
    <row r="7" spans="1:14">
      <c r="B7" s="24" t="s">
        <v>582</v>
      </c>
      <c r="C7" s="1" t="s">
        <v>635</v>
      </c>
      <c r="D7" s="1" t="s">
        <v>66</v>
      </c>
      <c r="E7" s="1">
        <v>4.75</v>
      </c>
      <c r="F7" s="7" t="s">
        <v>805</v>
      </c>
      <c r="G7" s="20">
        <v>98</v>
      </c>
      <c r="H7" s="48" t="s">
        <v>805</v>
      </c>
      <c r="I7" s="1" t="s">
        <v>593</v>
      </c>
      <c r="J7" s="1" t="s">
        <v>636</v>
      </c>
    </row>
    <row r="8" spans="1:14">
      <c r="B8" s="24" t="s">
        <v>584</v>
      </c>
      <c r="C8" s="1" t="s">
        <v>635</v>
      </c>
      <c r="D8" s="1" t="s">
        <v>630</v>
      </c>
      <c r="E8" s="4">
        <v>0.76</v>
      </c>
      <c r="F8" s="7" t="s">
        <v>805</v>
      </c>
      <c r="G8" s="20">
        <v>74</v>
      </c>
      <c r="H8" s="48" t="s">
        <v>805</v>
      </c>
      <c r="I8" s="1" t="s">
        <v>631</v>
      </c>
      <c r="J8" s="1" t="s">
        <v>637</v>
      </c>
    </row>
    <row r="9" spans="1:14">
      <c r="B9" s="24" t="s">
        <v>586</v>
      </c>
      <c r="C9" s="1" t="s">
        <v>638</v>
      </c>
      <c r="D9" s="1" t="s">
        <v>66</v>
      </c>
      <c r="E9" s="1">
        <v>3.58</v>
      </c>
      <c r="F9" s="7" t="s">
        <v>805</v>
      </c>
      <c r="G9" s="20">
        <v>79</v>
      </c>
      <c r="H9" s="48" t="s">
        <v>805</v>
      </c>
      <c r="I9" s="1" t="s">
        <v>594</v>
      </c>
      <c r="J9" s="1" t="s">
        <v>48</v>
      </c>
    </row>
    <row r="10" spans="1:14">
      <c r="B10" s="24" t="s">
        <v>587</v>
      </c>
      <c r="C10" s="1" t="s">
        <v>635</v>
      </c>
      <c r="D10" s="1" t="s">
        <v>66</v>
      </c>
      <c r="E10" s="4">
        <v>6.9</v>
      </c>
      <c r="F10" s="7" t="s">
        <v>805</v>
      </c>
      <c r="G10" s="20">
        <v>86</v>
      </c>
      <c r="H10" s="48" t="s">
        <v>805</v>
      </c>
      <c r="I10" s="1" t="s">
        <v>594</v>
      </c>
      <c r="J10" s="1" t="s">
        <v>68</v>
      </c>
    </row>
    <row r="11" spans="1:14">
      <c r="B11" s="24">
        <v>7272804</v>
      </c>
      <c r="C11" s="1" t="s">
        <v>639</v>
      </c>
      <c r="D11" s="1" t="s">
        <v>628</v>
      </c>
      <c r="E11" s="1">
        <v>6.67</v>
      </c>
      <c r="F11" s="7" t="s">
        <v>805</v>
      </c>
      <c r="G11" s="20">
        <v>128</v>
      </c>
      <c r="H11" s="48" t="s">
        <v>805</v>
      </c>
      <c r="I11" s="1" t="s">
        <v>624</v>
      </c>
      <c r="J11" s="1" t="s">
        <v>8</v>
      </c>
    </row>
    <row r="12" spans="1:14">
      <c r="B12" s="24">
        <v>7273007</v>
      </c>
      <c r="C12" s="1" t="s">
        <v>635</v>
      </c>
      <c r="D12" s="1" t="s">
        <v>66</v>
      </c>
      <c r="E12" s="1">
        <v>8.65</v>
      </c>
      <c r="F12" s="7" t="s">
        <v>805</v>
      </c>
      <c r="G12" s="20">
        <v>96</v>
      </c>
      <c r="H12" s="48" t="s">
        <v>805</v>
      </c>
      <c r="I12" s="1" t="s">
        <v>595</v>
      </c>
      <c r="J12" s="1" t="s">
        <v>68</v>
      </c>
    </row>
    <row r="13" spans="1:14">
      <c r="B13" s="24"/>
      <c r="F13" s="7"/>
      <c r="G13" s="20"/>
    </row>
    <row r="14" spans="1:14">
      <c r="A14" s="8" t="s">
        <v>1023</v>
      </c>
      <c r="B14" s="9"/>
      <c r="C14" s="9"/>
      <c r="D14" s="9"/>
      <c r="E14" s="9"/>
      <c r="F14" s="9"/>
      <c r="G14" s="45"/>
      <c r="H14" s="49"/>
      <c r="I14" s="9"/>
      <c r="J14" s="9"/>
    </row>
    <row r="15" spans="1:14">
      <c r="A15" s="9"/>
      <c r="B15" s="46" t="s">
        <v>293</v>
      </c>
      <c r="C15" s="9" t="s">
        <v>638</v>
      </c>
      <c r="D15" s="9" t="s">
        <v>6</v>
      </c>
      <c r="E15" s="13" t="s">
        <v>13</v>
      </c>
      <c r="F15" s="9"/>
      <c r="G15" s="8">
        <v>79.8</v>
      </c>
      <c r="H15" s="50">
        <v>2.2999999999999998</v>
      </c>
      <c r="I15" s="9" t="s">
        <v>47</v>
      </c>
      <c r="J15" s="9" t="s">
        <v>11</v>
      </c>
    </row>
    <row r="16" spans="1:14">
      <c r="A16" s="9"/>
      <c r="B16" s="46" t="s">
        <v>294</v>
      </c>
      <c r="C16" s="9" t="s">
        <v>638</v>
      </c>
      <c r="D16" s="9" t="s">
        <v>6</v>
      </c>
      <c r="E16" s="13" t="s">
        <v>13</v>
      </c>
      <c r="F16" s="9"/>
      <c r="G16" s="16">
        <v>82</v>
      </c>
      <c r="H16" s="51">
        <v>2</v>
      </c>
      <c r="I16" s="9" t="s">
        <v>47</v>
      </c>
      <c r="J16" s="9" t="s">
        <v>64</v>
      </c>
    </row>
    <row r="17" spans="1:10">
      <c r="A17" s="9"/>
      <c r="B17" s="46" t="s">
        <v>295</v>
      </c>
      <c r="C17" s="9" t="s">
        <v>638</v>
      </c>
      <c r="D17" s="9" t="s">
        <v>6</v>
      </c>
      <c r="E17" s="13" t="s">
        <v>13</v>
      </c>
      <c r="F17" s="9"/>
      <c r="G17" s="16">
        <v>82</v>
      </c>
      <c r="H17" s="50">
        <v>2.1</v>
      </c>
      <c r="I17" s="9" t="s">
        <v>47</v>
      </c>
      <c r="J17" s="9" t="s">
        <v>7</v>
      </c>
    </row>
    <row r="18" spans="1:10">
      <c r="A18" s="9"/>
      <c r="B18" s="46" t="s">
        <v>446</v>
      </c>
      <c r="C18" s="9" t="s">
        <v>638</v>
      </c>
      <c r="D18" s="9" t="s">
        <v>6</v>
      </c>
      <c r="E18" s="13" t="s">
        <v>13</v>
      </c>
      <c r="F18" s="9"/>
      <c r="G18" s="8">
        <v>81.7</v>
      </c>
      <c r="H18" s="50">
        <v>1.9</v>
      </c>
      <c r="I18" s="9" t="s">
        <v>445</v>
      </c>
      <c r="J18" s="9" t="s">
        <v>7</v>
      </c>
    </row>
    <row r="19" spans="1:10">
      <c r="A19" s="9"/>
      <c r="B19" s="46" t="s">
        <v>447</v>
      </c>
      <c r="C19" s="9" t="s">
        <v>638</v>
      </c>
      <c r="D19" s="9" t="s">
        <v>6</v>
      </c>
      <c r="E19" s="13" t="s">
        <v>13</v>
      </c>
      <c r="F19" s="9"/>
      <c r="G19" s="8">
        <v>83.6</v>
      </c>
      <c r="H19" s="50">
        <v>2.2999999999999998</v>
      </c>
      <c r="I19" s="9" t="s">
        <v>445</v>
      </c>
      <c r="J19" s="9" t="s">
        <v>7</v>
      </c>
    </row>
    <row r="20" spans="1:10">
      <c r="A20" s="9"/>
      <c r="B20" s="46" t="s">
        <v>448</v>
      </c>
      <c r="C20" s="9" t="s">
        <v>638</v>
      </c>
      <c r="D20" s="9" t="s">
        <v>6</v>
      </c>
      <c r="E20" s="13" t="s">
        <v>13</v>
      </c>
      <c r="F20" s="9"/>
      <c r="G20" s="8">
        <v>81.8</v>
      </c>
      <c r="H20" s="51">
        <v>2</v>
      </c>
      <c r="I20" s="9" t="s">
        <v>445</v>
      </c>
      <c r="J20" s="9" t="s">
        <v>7</v>
      </c>
    </row>
    <row r="21" spans="1:10">
      <c r="A21" s="9"/>
      <c r="B21" s="46" t="s">
        <v>449</v>
      </c>
      <c r="C21" s="9" t="s">
        <v>638</v>
      </c>
      <c r="D21" s="9" t="s">
        <v>6</v>
      </c>
      <c r="E21" s="13" t="s">
        <v>13</v>
      </c>
      <c r="F21" s="9"/>
      <c r="G21" s="8">
        <v>81.2</v>
      </c>
      <c r="H21" s="50">
        <v>1.9</v>
      </c>
      <c r="I21" s="9" t="s">
        <v>445</v>
      </c>
      <c r="J21" s="9" t="s">
        <v>7</v>
      </c>
    </row>
    <row r="22" spans="1:10">
      <c r="B22" s="19"/>
      <c r="G22" s="20"/>
    </row>
    <row r="23" spans="1:10">
      <c r="A23" s="3" t="s">
        <v>641</v>
      </c>
    </row>
    <row r="24" spans="1:10">
      <c r="B24" s="25">
        <v>1401</v>
      </c>
      <c r="C24" s="1" t="s">
        <v>646</v>
      </c>
      <c r="D24" s="1" t="s">
        <v>6</v>
      </c>
      <c r="E24" s="1">
        <v>3.92</v>
      </c>
      <c r="F24" s="1">
        <v>0.08</v>
      </c>
      <c r="G24" s="12">
        <v>86.7</v>
      </c>
      <c r="H24" s="52">
        <v>2</v>
      </c>
      <c r="I24" s="1" t="s">
        <v>881</v>
      </c>
      <c r="J24" s="1" t="s">
        <v>64</v>
      </c>
    </row>
    <row r="25" spans="1:10">
      <c r="B25" s="25">
        <v>1401</v>
      </c>
      <c r="C25" s="1" t="s">
        <v>646</v>
      </c>
      <c r="D25" s="1" t="s">
        <v>66</v>
      </c>
      <c r="E25" s="1">
        <v>3.92</v>
      </c>
      <c r="F25" s="1">
        <v>0.08</v>
      </c>
      <c r="G25" s="12">
        <v>87.6</v>
      </c>
      <c r="H25" s="52">
        <v>2</v>
      </c>
      <c r="I25" s="1" t="s">
        <v>881</v>
      </c>
      <c r="J25" s="1" t="s">
        <v>64</v>
      </c>
    </row>
    <row r="26" spans="1:10">
      <c r="B26" s="25">
        <v>1401</v>
      </c>
      <c r="C26" s="1" t="s">
        <v>646</v>
      </c>
      <c r="D26" s="1" t="s">
        <v>66</v>
      </c>
      <c r="E26" s="1">
        <v>3.92</v>
      </c>
      <c r="F26" s="1">
        <v>0.08</v>
      </c>
      <c r="G26" s="12">
        <v>87.3</v>
      </c>
      <c r="H26" s="52">
        <v>2</v>
      </c>
      <c r="I26" s="1" t="s">
        <v>881</v>
      </c>
      <c r="J26" s="1" t="s">
        <v>64</v>
      </c>
    </row>
    <row r="27" spans="1:10">
      <c r="B27" s="25" t="s">
        <v>640</v>
      </c>
      <c r="C27" s="1" t="s">
        <v>638</v>
      </c>
      <c r="D27" s="1" t="s">
        <v>6</v>
      </c>
      <c r="E27" s="1">
        <v>7.09</v>
      </c>
      <c r="F27" s="1">
        <v>0.14000000000000001</v>
      </c>
      <c r="G27" s="12">
        <v>75.3</v>
      </c>
      <c r="H27" s="52">
        <v>1.7</v>
      </c>
      <c r="I27" s="1" t="s">
        <v>881</v>
      </c>
      <c r="J27" s="1" t="s">
        <v>64</v>
      </c>
    </row>
    <row r="28" spans="1:10">
      <c r="B28" s="25">
        <v>1403</v>
      </c>
      <c r="C28" s="1" t="s">
        <v>638</v>
      </c>
      <c r="D28" s="1" t="s">
        <v>66</v>
      </c>
      <c r="E28" s="1">
        <v>7.09</v>
      </c>
      <c r="F28" s="1">
        <v>0.14000000000000001</v>
      </c>
      <c r="G28" s="12">
        <v>75.7</v>
      </c>
      <c r="H28" s="52">
        <v>1.7</v>
      </c>
      <c r="I28" s="1" t="s">
        <v>881</v>
      </c>
      <c r="J28" s="1" t="s">
        <v>64</v>
      </c>
    </row>
    <row r="29" spans="1:10">
      <c r="B29" s="25">
        <v>1404</v>
      </c>
      <c r="C29" s="1" t="s">
        <v>638</v>
      </c>
      <c r="D29" s="1" t="s">
        <v>66</v>
      </c>
      <c r="E29" s="1">
        <v>6.22</v>
      </c>
      <c r="F29" s="1">
        <v>0.12</v>
      </c>
      <c r="G29" s="12">
        <v>76.8</v>
      </c>
      <c r="H29" s="52">
        <v>1.8</v>
      </c>
      <c r="I29" s="1" t="s">
        <v>881</v>
      </c>
      <c r="J29" s="1" t="s">
        <v>64</v>
      </c>
    </row>
    <row r="30" spans="1:10">
      <c r="B30" s="25">
        <v>1404</v>
      </c>
      <c r="C30" s="1" t="s">
        <v>638</v>
      </c>
      <c r="D30" s="1" t="s">
        <v>66</v>
      </c>
      <c r="E30" s="1">
        <v>6.22</v>
      </c>
      <c r="F30" s="1">
        <v>0.12</v>
      </c>
      <c r="G30" s="3">
        <v>74.599999999999994</v>
      </c>
      <c r="H30" s="48">
        <v>1.5</v>
      </c>
      <c r="I30" s="1" t="s">
        <v>881</v>
      </c>
      <c r="J30" s="1" t="s">
        <v>64</v>
      </c>
    </row>
    <row r="31" spans="1:10">
      <c r="B31" s="25">
        <v>1405</v>
      </c>
      <c r="C31" s="1" t="s">
        <v>638</v>
      </c>
      <c r="D31" s="1" t="s">
        <v>66</v>
      </c>
      <c r="E31" s="1">
        <v>5.74</v>
      </c>
      <c r="F31" s="1">
        <v>0.12</v>
      </c>
      <c r="G31" s="12">
        <v>75</v>
      </c>
      <c r="H31" s="48">
        <v>1.7</v>
      </c>
      <c r="I31" s="1" t="s">
        <v>881</v>
      </c>
      <c r="J31" s="1" t="s">
        <v>64</v>
      </c>
    </row>
    <row r="32" spans="1:10">
      <c r="B32" s="25">
        <v>1405</v>
      </c>
      <c r="C32" s="1" t="s">
        <v>638</v>
      </c>
      <c r="D32" s="1" t="s">
        <v>66</v>
      </c>
      <c r="E32" s="1">
        <v>5.74</v>
      </c>
      <c r="F32" s="1">
        <v>0.12</v>
      </c>
      <c r="G32" s="3">
        <v>73.3</v>
      </c>
      <c r="H32" s="48">
        <v>1.7</v>
      </c>
      <c r="I32" s="1" t="s">
        <v>881</v>
      </c>
      <c r="J32" s="1" t="s">
        <v>64</v>
      </c>
    </row>
    <row r="33" spans="2:10">
      <c r="B33" s="25">
        <v>1406</v>
      </c>
      <c r="C33" s="1" t="s">
        <v>638</v>
      </c>
      <c r="D33" s="1" t="s">
        <v>66</v>
      </c>
      <c r="E33" s="1">
        <v>6.95</v>
      </c>
      <c r="F33" s="1">
        <v>0.14000000000000001</v>
      </c>
      <c r="G33" s="3">
        <v>73.400000000000006</v>
      </c>
      <c r="H33" s="48">
        <v>1.7</v>
      </c>
      <c r="I33" s="1" t="s">
        <v>881</v>
      </c>
      <c r="J33" s="1" t="s">
        <v>7</v>
      </c>
    </row>
    <row r="34" spans="2:10">
      <c r="B34" s="25">
        <v>1406</v>
      </c>
      <c r="C34" s="1" t="s">
        <v>638</v>
      </c>
      <c r="D34" s="1" t="s">
        <v>66</v>
      </c>
      <c r="E34" s="1">
        <v>6.95</v>
      </c>
      <c r="F34" s="1">
        <v>0.14000000000000001</v>
      </c>
      <c r="G34" s="3">
        <v>72.400000000000006</v>
      </c>
      <c r="H34" s="48">
        <v>1.5</v>
      </c>
      <c r="I34" s="1" t="s">
        <v>881</v>
      </c>
      <c r="J34" s="1" t="s">
        <v>7</v>
      </c>
    </row>
    <row r="35" spans="2:10">
      <c r="B35" s="25">
        <v>1501</v>
      </c>
      <c r="C35" s="1" t="s">
        <v>638</v>
      </c>
      <c r="D35" s="1" t="s">
        <v>66</v>
      </c>
      <c r="E35" s="4">
        <v>6.8</v>
      </c>
      <c r="F35" s="1">
        <v>0.14000000000000001</v>
      </c>
      <c r="G35" s="3">
        <v>75.7</v>
      </c>
      <c r="H35" s="48">
        <v>1.7</v>
      </c>
      <c r="I35" s="1" t="s">
        <v>881</v>
      </c>
      <c r="J35" s="1" t="s">
        <v>7</v>
      </c>
    </row>
    <row r="36" spans="2:10">
      <c r="B36" s="25">
        <v>1501</v>
      </c>
      <c r="C36" s="1" t="s">
        <v>638</v>
      </c>
      <c r="D36" s="1" t="s">
        <v>66</v>
      </c>
      <c r="E36" s="4">
        <v>6.8</v>
      </c>
      <c r="F36" s="1">
        <v>0.14000000000000001</v>
      </c>
      <c r="G36" s="3">
        <v>73.599999999999994</v>
      </c>
      <c r="H36" s="48">
        <v>1.5</v>
      </c>
      <c r="I36" s="1" t="s">
        <v>881</v>
      </c>
      <c r="J36" s="1" t="s">
        <v>7</v>
      </c>
    </row>
    <row r="37" spans="2:10">
      <c r="B37" s="25">
        <v>1502</v>
      </c>
      <c r="C37" s="1" t="s">
        <v>638</v>
      </c>
      <c r="D37" s="1" t="s">
        <v>66</v>
      </c>
      <c r="E37" s="1">
        <v>6.47</v>
      </c>
      <c r="F37" s="1">
        <v>0.13</v>
      </c>
      <c r="G37" s="3">
        <v>72.5</v>
      </c>
      <c r="H37" s="48">
        <v>1.6</v>
      </c>
      <c r="I37" s="1" t="s">
        <v>881</v>
      </c>
      <c r="J37" s="1" t="s">
        <v>7</v>
      </c>
    </row>
    <row r="38" spans="2:10">
      <c r="B38" s="25">
        <v>1502</v>
      </c>
      <c r="C38" s="1" t="s">
        <v>638</v>
      </c>
      <c r="D38" s="1" t="s">
        <v>66</v>
      </c>
      <c r="E38" s="1">
        <v>6.47</v>
      </c>
      <c r="F38" s="1">
        <v>0.13</v>
      </c>
      <c r="G38" s="3">
        <v>72.5</v>
      </c>
      <c r="H38" s="48">
        <v>1.6</v>
      </c>
      <c r="I38" s="1" t="s">
        <v>881</v>
      </c>
      <c r="J38" s="1" t="s">
        <v>7</v>
      </c>
    </row>
    <row r="39" spans="2:10">
      <c r="B39" s="25">
        <v>1503</v>
      </c>
      <c r="C39" s="1" t="s">
        <v>646</v>
      </c>
      <c r="D39" s="1" t="s">
        <v>6</v>
      </c>
      <c r="E39" s="1">
        <v>6.33</v>
      </c>
      <c r="F39" s="1">
        <v>0.13</v>
      </c>
      <c r="G39" s="3">
        <v>76.8</v>
      </c>
      <c r="H39" s="48">
        <v>1.7</v>
      </c>
      <c r="I39" s="1" t="s">
        <v>881</v>
      </c>
      <c r="J39" s="1" t="s">
        <v>7</v>
      </c>
    </row>
    <row r="40" spans="2:10">
      <c r="B40" s="25">
        <v>1503</v>
      </c>
      <c r="C40" s="1" t="s">
        <v>646</v>
      </c>
      <c r="D40" s="1" t="s">
        <v>66</v>
      </c>
      <c r="E40" s="1">
        <v>6.33</v>
      </c>
      <c r="F40" s="1">
        <v>0.13</v>
      </c>
      <c r="G40" s="3">
        <v>75.3</v>
      </c>
      <c r="H40" s="48">
        <v>1.5</v>
      </c>
      <c r="I40" s="1" t="s">
        <v>881</v>
      </c>
      <c r="J40" s="1" t="s">
        <v>7</v>
      </c>
    </row>
    <row r="41" spans="2:10">
      <c r="B41" s="25">
        <v>1601</v>
      </c>
      <c r="C41" s="1" t="s">
        <v>638</v>
      </c>
      <c r="D41" s="1" t="s">
        <v>66</v>
      </c>
      <c r="E41" s="1">
        <v>5.96</v>
      </c>
      <c r="F41" s="1">
        <v>0.12</v>
      </c>
      <c r="G41" s="3">
        <v>73.3</v>
      </c>
      <c r="H41" s="48">
        <v>1.7</v>
      </c>
      <c r="I41" s="1" t="s">
        <v>657</v>
      </c>
      <c r="J41" s="1" t="s">
        <v>7</v>
      </c>
    </row>
    <row r="42" spans="2:10">
      <c r="B42" s="25">
        <v>1601</v>
      </c>
      <c r="C42" s="1" t="s">
        <v>638</v>
      </c>
      <c r="D42" s="1" t="s">
        <v>66</v>
      </c>
      <c r="E42" s="1">
        <v>5.96</v>
      </c>
      <c r="F42" s="1">
        <v>0.12</v>
      </c>
      <c r="G42" s="3">
        <v>74.099999999999994</v>
      </c>
      <c r="H42" s="48">
        <v>1.5</v>
      </c>
      <c r="I42" s="1" t="s">
        <v>657</v>
      </c>
      <c r="J42" s="1" t="s">
        <v>7</v>
      </c>
    </row>
    <row r="43" spans="2:10">
      <c r="B43" s="25">
        <v>1602</v>
      </c>
      <c r="C43" s="1" t="s">
        <v>638</v>
      </c>
      <c r="D43" s="1" t="s">
        <v>66</v>
      </c>
      <c r="E43" s="1">
        <v>7.09</v>
      </c>
      <c r="F43" s="1">
        <v>0.14000000000000001</v>
      </c>
      <c r="G43" s="3">
        <v>74.7</v>
      </c>
      <c r="H43" s="48">
        <v>1.7</v>
      </c>
      <c r="I43" s="1" t="s">
        <v>657</v>
      </c>
      <c r="J43" s="1" t="s">
        <v>7</v>
      </c>
    </row>
    <row r="44" spans="2:10">
      <c r="B44" s="25">
        <v>1602</v>
      </c>
      <c r="C44" s="1" t="s">
        <v>638</v>
      </c>
      <c r="D44" s="1" t="s">
        <v>66</v>
      </c>
      <c r="E44" s="1">
        <v>7.09</v>
      </c>
      <c r="F44" s="1">
        <v>0.14000000000000001</v>
      </c>
      <c r="G44" s="3">
        <v>74.5</v>
      </c>
      <c r="H44" s="48">
        <v>1.5</v>
      </c>
      <c r="I44" s="1" t="s">
        <v>657</v>
      </c>
      <c r="J44" s="1" t="s">
        <v>7</v>
      </c>
    </row>
    <row r="45" spans="2:10">
      <c r="B45" s="25">
        <v>1603</v>
      </c>
      <c r="C45" s="1" t="s">
        <v>638</v>
      </c>
      <c r="D45" s="1" t="s">
        <v>6</v>
      </c>
      <c r="E45" s="1">
        <v>6.17</v>
      </c>
      <c r="F45" s="1">
        <v>0.12</v>
      </c>
      <c r="G45" s="3">
        <v>83.5</v>
      </c>
      <c r="H45" s="48">
        <v>1.9</v>
      </c>
      <c r="I45" s="1" t="s">
        <v>657</v>
      </c>
      <c r="J45" s="1" t="s">
        <v>27</v>
      </c>
    </row>
    <row r="46" spans="2:10">
      <c r="B46" s="25">
        <v>1604</v>
      </c>
      <c r="C46" s="1" t="s">
        <v>639</v>
      </c>
      <c r="D46" s="1" t="s">
        <v>6</v>
      </c>
      <c r="E46" s="1">
        <v>4.9800000000000004</v>
      </c>
      <c r="F46" s="4">
        <v>0.1</v>
      </c>
      <c r="G46" s="3">
        <v>83.8</v>
      </c>
      <c r="H46" s="48">
        <v>1.9</v>
      </c>
      <c r="I46" s="1" t="s">
        <v>657</v>
      </c>
      <c r="J46" s="1" t="s">
        <v>27</v>
      </c>
    </row>
    <row r="47" spans="2:10">
      <c r="B47" s="25">
        <v>1605</v>
      </c>
      <c r="C47" s="1" t="s">
        <v>638</v>
      </c>
      <c r="D47" s="1" t="s">
        <v>6</v>
      </c>
      <c r="E47" s="1">
        <v>6.31</v>
      </c>
      <c r="F47" s="1">
        <v>0.13</v>
      </c>
      <c r="G47" s="3">
        <v>81.2</v>
      </c>
      <c r="H47" s="48">
        <v>1.8</v>
      </c>
      <c r="I47" s="1" t="s">
        <v>49</v>
      </c>
      <c r="J47" s="1" t="s">
        <v>64</v>
      </c>
    </row>
    <row r="48" spans="2:10">
      <c r="B48" s="25">
        <v>1704</v>
      </c>
      <c r="C48" s="1" t="s">
        <v>638</v>
      </c>
      <c r="D48" s="1" t="s">
        <v>6</v>
      </c>
      <c r="E48" s="1">
        <v>6.51</v>
      </c>
      <c r="F48" s="1">
        <v>0.13</v>
      </c>
      <c r="G48" s="3">
        <v>76.7</v>
      </c>
      <c r="H48" s="48">
        <v>1.7</v>
      </c>
      <c r="I48" s="1" t="s">
        <v>47</v>
      </c>
      <c r="J48" s="1" t="s">
        <v>7</v>
      </c>
    </row>
    <row r="49" spans="2:10">
      <c r="B49" s="25">
        <v>1703</v>
      </c>
      <c r="C49" s="1" t="s">
        <v>638</v>
      </c>
      <c r="D49" s="1" t="s">
        <v>6</v>
      </c>
      <c r="E49" s="1">
        <v>5.98</v>
      </c>
      <c r="F49" s="1">
        <v>0.12</v>
      </c>
      <c r="G49" s="3">
        <v>77.7</v>
      </c>
      <c r="H49" s="48">
        <v>1.8</v>
      </c>
      <c r="I49" s="1" t="s">
        <v>47</v>
      </c>
      <c r="J49" s="1" t="s">
        <v>7</v>
      </c>
    </row>
    <row r="50" spans="2:10">
      <c r="B50" s="25">
        <v>1702</v>
      </c>
      <c r="C50" s="1" t="s">
        <v>638</v>
      </c>
      <c r="D50" s="1" t="s">
        <v>6</v>
      </c>
      <c r="E50" s="1">
        <v>6.31</v>
      </c>
      <c r="F50" s="1">
        <v>0.13</v>
      </c>
      <c r="G50" s="3">
        <v>73.599999999999994</v>
      </c>
      <c r="H50" s="48">
        <v>1.7</v>
      </c>
      <c r="I50" s="1" t="s">
        <v>47</v>
      </c>
      <c r="J50" s="1" t="s">
        <v>7</v>
      </c>
    </row>
    <row r="51" spans="2:10">
      <c r="B51" s="25">
        <v>1702</v>
      </c>
      <c r="C51" s="1" t="s">
        <v>638</v>
      </c>
      <c r="D51" s="1" t="s">
        <v>66</v>
      </c>
      <c r="E51" s="1">
        <v>6.31</v>
      </c>
      <c r="F51" s="1">
        <v>0.13</v>
      </c>
      <c r="G51" s="3">
        <v>75.5</v>
      </c>
      <c r="H51" s="48">
        <v>1.7</v>
      </c>
      <c r="I51" s="1" t="s">
        <v>47</v>
      </c>
      <c r="J51" s="1" t="s">
        <v>7</v>
      </c>
    </row>
    <row r="52" spans="2:10">
      <c r="B52" s="25">
        <v>805</v>
      </c>
      <c r="C52" s="1" t="s">
        <v>638</v>
      </c>
      <c r="D52" s="1" t="s">
        <v>6</v>
      </c>
      <c r="E52" s="1">
        <v>6.07</v>
      </c>
      <c r="F52" s="1">
        <v>0.12</v>
      </c>
      <c r="G52" s="3">
        <v>80.2</v>
      </c>
      <c r="H52" s="48">
        <v>1.8</v>
      </c>
      <c r="I52" s="1" t="s">
        <v>47</v>
      </c>
      <c r="J52" s="1" t="s">
        <v>7</v>
      </c>
    </row>
    <row r="53" spans="2:10">
      <c r="B53" s="25">
        <v>804</v>
      </c>
      <c r="C53" s="1" t="s">
        <v>639</v>
      </c>
      <c r="D53" s="1" t="s">
        <v>6</v>
      </c>
      <c r="E53" s="1">
        <v>4.3600000000000003</v>
      </c>
      <c r="F53" s="1">
        <v>0.09</v>
      </c>
      <c r="G53" s="3">
        <v>79.3</v>
      </c>
      <c r="H53" s="48">
        <v>1.8</v>
      </c>
      <c r="I53" s="1" t="s">
        <v>47</v>
      </c>
      <c r="J53" s="1" t="s">
        <v>7</v>
      </c>
    </row>
    <row r="54" spans="2:10">
      <c r="B54" s="25">
        <v>803</v>
      </c>
      <c r="C54" s="1" t="s">
        <v>639</v>
      </c>
      <c r="D54" s="1" t="s">
        <v>6</v>
      </c>
      <c r="E54" s="1">
        <v>6.01</v>
      </c>
      <c r="F54" s="1">
        <v>0.12</v>
      </c>
      <c r="G54" s="3">
        <v>77.7</v>
      </c>
      <c r="H54" s="48">
        <v>1.6</v>
      </c>
      <c r="I54" s="1" t="s">
        <v>47</v>
      </c>
      <c r="J54" s="1" t="s">
        <v>7</v>
      </c>
    </row>
    <row r="55" spans="2:10">
      <c r="B55" s="25">
        <v>803</v>
      </c>
      <c r="C55" s="1" t="s">
        <v>639</v>
      </c>
      <c r="D55" s="1" t="s">
        <v>66</v>
      </c>
      <c r="E55" s="1">
        <v>6.01</v>
      </c>
      <c r="F55" s="1">
        <v>0.12</v>
      </c>
      <c r="G55" s="3">
        <v>80.099999999999994</v>
      </c>
      <c r="H55" s="48">
        <v>1.8</v>
      </c>
      <c r="I55" s="1" t="s">
        <v>47</v>
      </c>
      <c r="J55" s="1" t="s">
        <v>7</v>
      </c>
    </row>
    <row r="56" spans="2:10">
      <c r="B56" s="25">
        <v>802</v>
      </c>
      <c r="C56" s="1" t="s">
        <v>638</v>
      </c>
      <c r="D56" s="1" t="s">
        <v>98</v>
      </c>
      <c r="E56" s="1">
        <v>6.32</v>
      </c>
      <c r="F56" s="1">
        <v>0.13</v>
      </c>
      <c r="G56" s="3">
        <v>80.3</v>
      </c>
      <c r="H56" s="48">
        <v>1.8</v>
      </c>
      <c r="I56" s="1" t="s">
        <v>47</v>
      </c>
      <c r="J56" s="1" t="s">
        <v>97</v>
      </c>
    </row>
    <row r="57" spans="2:10">
      <c r="B57" s="25">
        <v>801</v>
      </c>
      <c r="C57" s="1" t="s">
        <v>638</v>
      </c>
      <c r="D57" s="1" t="s">
        <v>98</v>
      </c>
      <c r="E57" s="1">
        <v>5.36</v>
      </c>
      <c r="F57" s="1">
        <v>0.11</v>
      </c>
      <c r="G57" s="3">
        <v>79.599999999999994</v>
      </c>
      <c r="H57" s="48">
        <v>1.8</v>
      </c>
      <c r="I57" s="1" t="s">
        <v>47</v>
      </c>
      <c r="J57" s="1" t="s">
        <v>97</v>
      </c>
    </row>
    <row r="58" spans="2:10">
      <c r="B58" s="25">
        <v>607</v>
      </c>
      <c r="C58" s="1" t="s">
        <v>638</v>
      </c>
      <c r="D58" s="1" t="s">
        <v>98</v>
      </c>
      <c r="E58" s="1">
        <v>7.84</v>
      </c>
      <c r="F58" s="1">
        <v>0.16</v>
      </c>
      <c r="G58" s="3">
        <v>75.8</v>
      </c>
      <c r="H58" s="48">
        <v>1.7</v>
      </c>
      <c r="I58" s="1" t="s">
        <v>47</v>
      </c>
      <c r="J58" s="1" t="s">
        <v>97</v>
      </c>
    </row>
    <row r="59" spans="2:10">
      <c r="B59" s="25">
        <v>606</v>
      </c>
      <c r="C59" s="1" t="s">
        <v>638</v>
      </c>
      <c r="D59" s="1" t="s">
        <v>98</v>
      </c>
      <c r="E59" s="1">
        <v>7.57</v>
      </c>
      <c r="F59" s="1">
        <v>0.15</v>
      </c>
      <c r="G59" s="3">
        <v>83.1</v>
      </c>
      <c r="H59" s="48">
        <v>1.7</v>
      </c>
      <c r="I59" s="1" t="s">
        <v>47</v>
      </c>
      <c r="J59" s="1" t="s">
        <v>97</v>
      </c>
    </row>
    <row r="60" spans="2:10">
      <c r="B60" s="25">
        <v>604</v>
      </c>
      <c r="C60" s="1" t="s">
        <v>638</v>
      </c>
      <c r="D60" s="1" t="s">
        <v>98</v>
      </c>
      <c r="E60" s="1">
        <v>7.73</v>
      </c>
      <c r="F60" s="1">
        <v>0.16</v>
      </c>
      <c r="G60" s="3">
        <v>81.599999999999994</v>
      </c>
      <c r="H60" s="48">
        <v>1.7</v>
      </c>
      <c r="I60" s="1" t="s">
        <v>47</v>
      </c>
      <c r="J60" s="1" t="s">
        <v>97</v>
      </c>
    </row>
    <row r="61" spans="2:10">
      <c r="B61" s="25">
        <v>603</v>
      </c>
      <c r="C61" s="1" t="s">
        <v>638</v>
      </c>
      <c r="D61" s="1" t="s">
        <v>98</v>
      </c>
      <c r="E61" s="1">
        <v>7.59</v>
      </c>
      <c r="F61" s="1">
        <v>0.15</v>
      </c>
      <c r="G61" s="3">
        <v>82.2</v>
      </c>
      <c r="H61" s="48">
        <v>1.7</v>
      </c>
      <c r="I61" s="1" t="s">
        <v>47</v>
      </c>
      <c r="J61" s="1" t="s">
        <v>97</v>
      </c>
    </row>
    <row r="62" spans="2:10">
      <c r="B62" s="25">
        <v>602</v>
      </c>
      <c r="C62" s="1" t="s">
        <v>638</v>
      </c>
      <c r="D62" s="1" t="s">
        <v>98</v>
      </c>
      <c r="E62" s="1">
        <v>7.77</v>
      </c>
      <c r="F62" s="1">
        <v>0.16</v>
      </c>
      <c r="G62" s="3">
        <v>81.900000000000006</v>
      </c>
      <c r="H62" s="48">
        <v>1.7</v>
      </c>
      <c r="I62" s="1" t="s">
        <v>47</v>
      </c>
      <c r="J62" s="1" t="s">
        <v>97</v>
      </c>
    </row>
    <row r="63" spans="2:10">
      <c r="B63" s="25">
        <v>601</v>
      </c>
      <c r="C63" s="1" t="s">
        <v>638</v>
      </c>
      <c r="D63" s="1" t="s">
        <v>98</v>
      </c>
      <c r="E63" s="1">
        <v>7.67</v>
      </c>
      <c r="F63" s="1">
        <v>0.15</v>
      </c>
      <c r="G63" s="3">
        <v>81.2</v>
      </c>
      <c r="H63" s="48">
        <v>1.7</v>
      </c>
      <c r="I63" s="1" t="s">
        <v>47</v>
      </c>
      <c r="J63" s="1" t="s">
        <v>97</v>
      </c>
    </row>
    <row r="64" spans="2:10">
      <c r="B64" s="25">
        <v>913</v>
      </c>
      <c r="C64" s="1" t="s">
        <v>639</v>
      </c>
      <c r="D64" s="1" t="s">
        <v>98</v>
      </c>
      <c r="E64" s="1">
        <v>5.0199999999999996</v>
      </c>
      <c r="F64" s="4">
        <v>0.1</v>
      </c>
      <c r="G64" s="3">
        <v>81.8</v>
      </c>
      <c r="H64" s="48">
        <v>1.9</v>
      </c>
      <c r="I64" s="1" t="s">
        <v>47</v>
      </c>
      <c r="J64" s="1" t="s">
        <v>97</v>
      </c>
    </row>
    <row r="65" spans="2:10">
      <c r="B65" s="25">
        <v>913</v>
      </c>
      <c r="C65" s="1" t="s">
        <v>639</v>
      </c>
      <c r="D65" s="1" t="s">
        <v>66</v>
      </c>
      <c r="E65" s="1">
        <v>5.0199999999999996</v>
      </c>
      <c r="F65" s="4">
        <v>0.1</v>
      </c>
      <c r="G65" s="3">
        <v>81.900000000000006</v>
      </c>
      <c r="H65" s="48">
        <v>1.7</v>
      </c>
      <c r="I65" s="1" t="s">
        <v>47</v>
      </c>
      <c r="J65" s="1" t="s">
        <v>64</v>
      </c>
    </row>
    <row r="66" spans="2:10">
      <c r="B66" s="25">
        <v>912</v>
      </c>
      <c r="C66" s="1" t="s">
        <v>638</v>
      </c>
      <c r="D66" s="1" t="s">
        <v>98</v>
      </c>
      <c r="E66" s="1">
        <v>7.46</v>
      </c>
      <c r="F66" s="1">
        <v>0.15</v>
      </c>
      <c r="G66" s="3">
        <v>80.099999999999994</v>
      </c>
      <c r="H66" s="48">
        <v>1.8</v>
      </c>
      <c r="I66" s="1" t="s">
        <v>47</v>
      </c>
      <c r="J66" s="1" t="s">
        <v>99</v>
      </c>
    </row>
    <row r="67" spans="2:10">
      <c r="B67" s="25">
        <v>911</v>
      </c>
      <c r="C67" s="1" t="s">
        <v>638</v>
      </c>
      <c r="D67" s="1" t="s">
        <v>98</v>
      </c>
      <c r="E67" s="1">
        <v>7.93</v>
      </c>
      <c r="F67" s="1">
        <v>0.16</v>
      </c>
      <c r="G67" s="3">
        <v>81.099999999999994</v>
      </c>
      <c r="H67" s="48">
        <v>1.8</v>
      </c>
      <c r="I67" s="1" t="s">
        <v>47</v>
      </c>
      <c r="J67" s="1" t="s">
        <v>99</v>
      </c>
    </row>
    <row r="68" spans="2:10">
      <c r="B68" s="25">
        <v>910</v>
      </c>
      <c r="C68" s="1" t="s">
        <v>638</v>
      </c>
      <c r="D68" s="1" t="s">
        <v>98</v>
      </c>
      <c r="E68" s="4">
        <v>7.6</v>
      </c>
      <c r="F68" s="1">
        <v>0.15</v>
      </c>
      <c r="G68" s="3">
        <v>81.900000000000006</v>
      </c>
      <c r="H68" s="48">
        <v>1.9</v>
      </c>
      <c r="I68" s="1" t="s">
        <v>47</v>
      </c>
      <c r="J68" s="1" t="s">
        <v>99</v>
      </c>
    </row>
    <row r="69" spans="2:10">
      <c r="B69" s="25">
        <v>705</v>
      </c>
      <c r="C69" s="1" t="s">
        <v>639</v>
      </c>
      <c r="D69" s="1" t="s">
        <v>98</v>
      </c>
      <c r="E69" s="1">
        <v>6.87</v>
      </c>
      <c r="F69" s="1">
        <v>0.14000000000000001</v>
      </c>
      <c r="G69" s="3">
        <v>80.2</v>
      </c>
      <c r="H69" s="48">
        <v>1.9</v>
      </c>
      <c r="I69" s="1" t="s">
        <v>96</v>
      </c>
      <c r="J69" s="1" t="s">
        <v>99</v>
      </c>
    </row>
    <row r="70" spans="2:10">
      <c r="B70" s="25">
        <v>704</v>
      </c>
      <c r="C70" s="1" t="s">
        <v>639</v>
      </c>
      <c r="D70" s="1" t="s">
        <v>98</v>
      </c>
      <c r="E70" s="1">
        <v>6.95</v>
      </c>
      <c r="F70" s="1">
        <v>0.14000000000000001</v>
      </c>
      <c r="G70" s="3">
        <v>79.099999999999994</v>
      </c>
      <c r="H70" s="48">
        <v>1.8</v>
      </c>
      <c r="I70" s="1" t="s">
        <v>96</v>
      </c>
      <c r="J70" s="1" t="s">
        <v>99</v>
      </c>
    </row>
    <row r="71" spans="2:10">
      <c r="B71" s="25">
        <v>620</v>
      </c>
      <c r="C71" s="1" t="s">
        <v>638</v>
      </c>
      <c r="D71" s="1" t="s">
        <v>98</v>
      </c>
      <c r="E71" s="1">
        <v>6.91</v>
      </c>
      <c r="F71" s="1">
        <v>0.14000000000000001</v>
      </c>
      <c r="G71" s="3">
        <v>80.8</v>
      </c>
      <c r="H71" s="48">
        <v>1.7</v>
      </c>
      <c r="I71" s="1" t="s">
        <v>96</v>
      </c>
      <c r="J71" s="1" t="s">
        <v>99</v>
      </c>
    </row>
    <row r="72" spans="2:10">
      <c r="B72" s="25">
        <v>619</v>
      </c>
      <c r="C72" s="1" t="s">
        <v>638</v>
      </c>
      <c r="D72" s="1" t="s">
        <v>98</v>
      </c>
      <c r="E72" s="1">
        <v>7.51</v>
      </c>
      <c r="F72" s="1">
        <v>0.15</v>
      </c>
      <c r="G72" s="3">
        <v>81.5</v>
      </c>
      <c r="H72" s="48">
        <v>1.8</v>
      </c>
      <c r="I72" s="1" t="s">
        <v>96</v>
      </c>
      <c r="J72" s="1" t="s">
        <v>99</v>
      </c>
    </row>
    <row r="73" spans="2:10">
      <c r="B73" s="25">
        <v>618</v>
      </c>
      <c r="C73" s="1" t="s">
        <v>639</v>
      </c>
      <c r="D73" s="1" t="s">
        <v>98</v>
      </c>
      <c r="E73" s="4">
        <v>6.8</v>
      </c>
      <c r="F73" s="1">
        <v>0.14000000000000001</v>
      </c>
      <c r="G73" s="3">
        <v>80.099999999999994</v>
      </c>
      <c r="H73" s="48">
        <v>1.7</v>
      </c>
      <c r="I73" s="1" t="s">
        <v>96</v>
      </c>
      <c r="J73" s="1" t="s">
        <v>99</v>
      </c>
    </row>
    <row r="74" spans="2:10">
      <c r="B74" s="25">
        <v>617</v>
      </c>
      <c r="C74" s="1" t="s">
        <v>639</v>
      </c>
      <c r="D74" s="1" t="s">
        <v>98</v>
      </c>
      <c r="E74" s="1">
        <v>2.2200000000000002</v>
      </c>
      <c r="F74" s="1">
        <v>0.04</v>
      </c>
      <c r="G74" s="3">
        <v>81.900000000000006</v>
      </c>
      <c r="H74" s="48">
        <v>1.9</v>
      </c>
      <c r="I74" s="1" t="s">
        <v>96</v>
      </c>
      <c r="J74" s="1" t="s">
        <v>99</v>
      </c>
    </row>
    <row r="75" spans="2:10">
      <c r="B75" s="25">
        <v>616</v>
      </c>
      <c r="C75" s="1" t="s">
        <v>639</v>
      </c>
      <c r="D75" s="1" t="s">
        <v>98</v>
      </c>
      <c r="E75" s="1">
        <v>8.0299999999999994</v>
      </c>
      <c r="F75" s="1">
        <v>0.16</v>
      </c>
      <c r="G75" s="3">
        <v>82.4</v>
      </c>
      <c r="H75" s="48">
        <v>1.9</v>
      </c>
      <c r="I75" s="1" t="s">
        <v>96</v>
      </c>
      <c r="J75" s="1" t="s">
        <v>99</v>
      </c>
    </row>
    <row r="76" spans="2:10">
      <c r="B76" s="25">
        <v>615</v>
      </c>
      <c r="C76" s="1" t="s">
        <v>638</v>
      </c>
      <c r="D76" s="1" t="s">
        <v>98</v>
      </c>
      <c r="E76" s="1">
        <v>7.99</v>
      </c>
      <c r="F76" s="1">
        <v>0.16</v>
      </c>
      <c r="G76" s="3">
        <v>81.7</v>
      </c>
      <c r="H76" s="48">
        <v>1.9</v>
      </c>
      <c r="I76" s="1" t="s">
        <v>96</v>
      </c>
      <c r="J76" s="1" t="s">
        <v>97</v>
      </c>
    </row>
    <row r="77" spans="2:10">
      <c r="B77" s="25">
        <v>511</v>
      </c>
      <c r="C77" s="1" t="s">
        <v>638</v>
      </c>
      <c r="D77" s="1" t="s">
        <v>98</v>
      </c>
      <c r="E77" s="1">
        <v>8.24</v>
      </c>
      <c r="F77" s="1">
        <v>0.17</v>
      </c>
      <c r="G77" s="3">
        <v>83.6</v>
      </c>
      <c r="H77" s="48">
        <v>1.9</v>
      </c>
      <c r="I77" s="1" t="s">
        <v>96</v>
      </c>
      <c r="J77" s="1" t="s">
        <v>97</v>
      </c>
    </row>
    <row r="78" spans="2:10">
      <c r="B78" s="25">
        <v>511</v>
      </c>
      <c r="C78" s="1" t="s">
        <v>638</v>
      </c>
      <c r="D78" s="1" t="s">
        <v>66</v>
      </c>
      <c r="E78" s="1">
        <v>8.24</v>
      </c>
      <c r="F78" s="1">
        <v>0.17</v>
      </c>
      <c r="G78" s="3">
        <v>82.5</v>
      </c>
      <c r="H78" s="48">
        <v>1.7</v>
      </c>
      <c r="I78" s="1" t="s">
        <v>47</v>
      </c>
      <c r="J78" s="1" t="s">
        <v>64</v>
      </c>
    </row>
    <row r="79" spans="2:10">
      <c r="B79" s="25">
        <v>510</v>
      </c>
      <c r="C79" s="1" t="s">
        <v>638</v>
      </c>
      <c r="D79" s="1" t="s">
        <v>66</v>
      </c>
      <c r="E79" s="1">
        <v>7.99</v>
      </c>
      <c r="F79" s="1">
        <v>0.16</v>
      </c>
      <c r="G79" s="3">
        <v>83.5</v>
      </c>
      <c r="H79" s="48">
        <v>1.9</v>
      </c>
      <c r="I79" s="1" t="s">
        <v>47</v>
      </c>
      <c r="J79" s="1" t="s">
        <v>97</v>
      </c>
    </row>
    <row r="80" spans="2:10">
      <c r="B80" s="25">
        <v>510</v>
      </c>
      <c r="C80" s="1" t="s">
        <v>638</v>
      </c>
      <c r="D80" s="1" t="s">
        <v>66</v>
      </c>
      <c r="E80" s="1">
        <v>7.99</v>
      </c>
      <c r="F80" s="1">
        <v>0.16</v>
      </c>
      <c r="G80" s="3">
        <v>82.5</v>
      </c>
      <c r="H80" s="48">
        <v>1.7</v>
      </c>
      <c r="I80" s="1" t="s">
        <v>47</v>
      </c>
      <c r="J80" s="1" t="s">
        <v>64</v>
      </c>
    </row>
    <row r="81" spans="2:10">
      <c r="B81" s="25">
        <v>509</v>
      </c>
      <c r="C81" s="1" t="s">
        <v>639</v>
      </c>
      <c r="D81" s="1" t="s">
        <v>101</v>
      </c>
      <c r="E81" s="1">
        <v>5.73</v>
      </c>
      <c r="F81" s="1">
        <v>0.12</v>
      </c>
      <c r="G81" s="3">
        <v>80.8</v>
      </c>
      <c r="H81" s="48">
        <v>1.8</v>
      </c>
      <c r="I81" s="1" t="s">
        <v>47</v>
      </c>
      <c r="J81" s="1" t="s">
        <v>100</v>
      </c>
    </row>
    <row r="82" spans="2:10">
      <c r="B82" s="25">
        <v>509</v>
      </c>
      <c r="C82" s="1" t="s">
        <v>639</v>
      </c>
      <c r="D82" s="1" t="s">
        <v>66</v>
      </c>
      <c r="E82" s="1">
        <v>5.73</v>
      </c>
      <c r="F82" s="1">
        <v>0.12</v>
      </c>
      <c r="G82" s="3">
        <v>81.099999999999994</v>
      </c>
      <c r="H82" s="48">
        <v>1.7</v>
      </c>
      <c r="I82" s="1" t="s">
        <v>47</v>
      </c>
      <c r="J82" s="1" t="s">
        <v>64</v>
      </c>
    </row>
    <row r="83" spans="2:10">
      <c r="B83" s="25">
        <v>508</v>
      </c>
      <c r="C83" s="1" t="s">
        <v>639</v>
      </c>
      <c r="D83" s="1" t="s">
        <v>66</v>
      </c>
      <c r="E83" s="1">
        <v>8.32</v>
      </c>
      <c r="F83" s="1">
        <v>0.17</v>
      </c>
      <c r="G83" s="12">
        <v>84</v>
      </c>
      <c r="H83" s="48">
        <v>1.9</v>
      </c>
      <c r="I83" s="1" t="s">
        <v>47</v>
      </c>
      <c r="J83" s="1" t="s">
        <v>100</v>
      </c>
    </row>
    <row r="84" spans="2:10">
      <c r="B84" s="25">
        <v>508</v>
      </c>
      <c r="C84" s="1" t="s">
        <v>639</v>
      </c>
      <c r="D84" s="1" t="s">
        <v>66</v>
      </c>
      <c r="E84" s="1">
        <v>8.32</v>
      </c>
      <c r="F84" s="1">
        <v>0.17</v>
      </c>
      <c r="G84" s="3">
        <v>82.4</v>
      </c>
      <c r="H84" s="48">
        <v>1.7</v>
      </c>
      <c r="I84" s="1" t="s">
        <v>47</v>
      </c>
      <c r="J84" s="1" t="s">
        <v>64</v>
      </c>
    </row>
    <row r="85" spans="2:10">
      <c r="B85" s="25">
        <v>507</v>
      </c>
      <c r="C85" s="1" t="s">
        <v>638</v>
      </c>
      <c r="D85" s="1" t="s">
        <v>103</v>
      </c>
      <c r="E85" s="1">
        <v>8.14</v>
      </c>
      <c r="F85" s="1">
        <v>0.16</v>
      </c>
      <c r="G85" s="3">
        <v>79.900000000000006</v>
      </c>
      <c r="H85" s="48">
        <v>1.8</v>
      </c>
      <c r="I85" s="1" t="s">
        <v>47</v>
      </c>
      <c r="J85" s="1" t="s">
        <v>102</v>
      </c>
    </row>
    <row r="86" spans="2:10">
      <c r="B86" s="25">
        <v>507</v>
      </c>
      <c r="C86" s="1" t="s">
        <v>638</v>
      </c>
      <c r="D86" s="1" t="s">
        <v>66</v>
      </c>
      <c r="E86" s="1">
        <v>8.14</v>
      </c>
      <c r="F86" s="1">
        <v>0.16</v>
      </c>
      <c r="G86" s="3">
        <v>80.599999999999994</v>
      </c>
      <c r="H86" s="48">
        <v>1.7</v>
      </c>
      <c r="I86" s="1" t="s">
        <v>47</v>
      </c>
      <c r="J86" s="1" t="s">
        <v>7</v>
      </c>
    </row>
    <row r="87" spans="2:10">
      <c r="B87" s="25">
        <v>506</v>
      </c>
      <c r="C87" s="1" t="s">
        <v>639</v>
      </c>
      <c r="D87" s="1" t="s">
        <v>98</v>
      </c>
      <c r="E87" s="4">
        <v>2.2000000000000002</v>
      </c>
      <c r="F87" s="1">
        <v>0.04</v>
      </c>
      <c r="G87" s="12">
        <v>86</v>
      </c>
      <c r="H87" s="52">
        <v>2</v>
      </c>
      <c r="I87" s="1" t="s">
        <v>47</v>
      </c>
      <c r="J87" s="1" t="s">
        <v>104</v>
      </c>
    </row>
    <row r="88" spans="2:10">
      <c r="B88" s="25">
        <v>506</v>
      </c>
      <c r="C88" s="1" t="s">
        <v>639</v>
      </c>
      <c r="D88" s="1" t="s">
        <v>66</v>
      </c>
      <c r="E88" s="4">
        <v>2.2000000000000002</v>
      </c>
      <c r="F88" s="1">
        <v>0.04</v>
      </c>
      <c r="G88" s="3">
        <v>84.3</v>
      </c>
      <c r="H88" s="48">
        <v>1.9</v>
      </c>
      <c r="I88" s="1" t="s">
        <v>47</v>
      </c>
      <c r="J88" s="1" t="s">
        <v>7</v>
      </c>
    </row>
    <row r="89" spans="2:10">
      <c r="B89" s="25">
        <v>505</v>
      </c>
      <c r="C89" s="1" t="s">
        <v>638</v>
      </c>
      <c r="D89" s="1" t="s">
        <v>66</v>
      </c>
      <c r="E89" s="1">
        <v>8.02</v>
      </c>
      <c r="F89" s="1">
        <v>0.16</v>
      </c>
      <c r="G89" s="3">
        <v>80.400000000000006</v>
      </c>
      <c r="H89" s="48">
        <v>1.8</v>
      </c>
      <c r="I89" s="1" t="s">
        <v>47</v>
      </c>
      <c r="J89" s="1" t="s">
        <v>105</v>
      </c>
    </row>
    <row r="90" spans="2:10">
      <c r="B90" s="25">
        <v>505</v>
      </c>
      <c r="C90" s="1" t="s">
        <v>638</v>
      </c>
      <c r="D90" s="1" t="s">
        <v>66</v>
      </c>
      <c r="E90" s="1">
        <v>8.02</v>
      </c>
      <c r="F90" s="1">
        <v>0.16</v>
      </c>
      <c r="G90" s="3">
        <v>77.7</v>
      </c>
      <c r="H90" s="48">
        <v>1.8</v>
      </c>
      <c r="I90" s="1" t="s">
        <v>47</v>
      </c>
      <c r="J90" s="1" t="s">
        <v>7</v>
      </c>
    </row>
    <row r="91" spans="2:10">
      <c r="B91" s="25">
        <v>501</v>
      </c>
      <c r="C91" s="1" t="s">
        <v>638</v>
      </c>
      <c r="D91" s="1" t="s">
        <v>66</v>
      </c>
      <c r="E91" s="4">
        <v>7.6</v>
      </c>
      <c r="F91" s="1">
        <v>0.15</v>
      </c>
      <c r="G91" s="3">
        <v>79.7</v>
      </c>
      <c r="H91" s="48">
        <v>1.8</v>
      </c>
      <c r="I91" s="1" t="s">
        <v>47</v>
      </c>
      <c r="J91" s="1" t="s">
        <v>200</v>
      </c>
    </row>
    <row r="92" spans="2:10">
      <c r="B92" s="25">
        <v>501</v>
      </c>
      <c r="C92" s="1" t="s">
        <v>638</v>
      </c>
      <c r="D92" s="1" t="s">
        <v>66</v>
      </c>
      <c r="E92" s="4">
        <v>7.6</v>
      </c>
      <c r="F92" s="1">
        <v>0.15</v>
      </c>
      <c r="G92" s="3">
        <v>78.5</v>
      </c>
      <c r="H92" s="48">
        <v>1.6</v>
      </c>
      <c r="I92" s="1" t="s">
        <v>47</v>
      </c>
      <c r="J92" s="1" t="s">
        <v>7</v>
      </c>
    </row>
    <row r="93" spans="2:10">
      <c r="B93" s="25">
        <v>502</v>
      </c>
      <c r="C93" s="1" t="s">
        <v>638</v>
      </c>
      <c r="D93" s="1" t="s">
        <v>66</v>
      </c>
      <c r="E93" s="1">
        <v>7.44</v>
      </c>
      <c r="F93" s="1">
        <v>0.15</v>
      </c>
      <c r="G93" s="3">
        <v>76.900000000000006</v>
      </c>
      <c r="H93" s="48">
        <v>1.7</v>
      </c>
      <c r="I93" s="1" t="s">
        <v>47</v>
      </c>
      <c r="J93" s="1" t="s">
        <v>202</v>
      </c>
    </row>
    <row r="94" spans="2:10">
      <c r="B94" s="25">
        <v>502</v>
      </c>
      <c r="C94" s="1" t="s">
        <v>638</v>
      </c>
      <c r="D94" s="1" t="s">
        <v>66</v>
      </c>
      <c r="E94" s="1">
        <v>7.44</v>
      </c>
      <c r="F94" s="1">
        <v>0.15</v>
      </c>
      <c r="G94" s="3">
        <v>76.5</v>
      </c>
      <c r="H94" s="48">
        <v>1.6</v>
      </c>
      <c r="I94" s="1" t="s">
        <v>47</v>
      </c>
      <c r="J94" s="1" t="s">
        <v>7</v>
      </c>
    </row>
    <row r="95" spans="2:10">
      <c r="B95" s="25">
        <v>503</v>
      </c>
      <c r="C95" s="1" t="s">
        <v>638</v>
      </c>
      <c r="D95" s="1" t="s">
        <v>66</v>
      </c>
      <c r="E95" s="1">
        <v>8.0299999999999994</v>
      </c>
      <c r="F95" s="1">
        <v>0.16</v>
      </c>
      <c r="G95" s="3">
        <v>79.8</v>
      </c>
      <c r="H95" s="48">
        <v>1.8</v>
      </c>
      <c r="I95" s="1" t="s">
        <v>47</v>
      </c>
      <c r="J95" s="1" t="s">
        <v>104</v>
      </c>
    </row>
    <row r="96" spans="2:10">
      <c r="B96" s="25">
        <v>503</v>
      </c>
      <c r="C96" s="1" t="s">
        <v>638</v>
      </c>
      <c r="D96" s="1" t="s">
        <v>66</v>
      </c>
      <c r="E96" s="1">
        <v>8.0299999999999994</v>
      </c>
      <c r="F96" s="1">
        <v>0.16</v>
      </c>
      <c r="G96" s="3">
        <v>78.2</v>
      </c>
      <c r="H96" s="48">
        <v>1.6</v>
      </c>
      <c r="I96" s="1" t="s">
        <v>47</v>
      </c>
      <c r="J96" s="1" t="s">
        <v>7</v>
      </c>
    </row>
    <row r="97" spans="2:10">
      <c r="B97" s="25">
        <v>504</v>
      </c>
      <c r="C97" s="1" t="s">
        <v>639</v>
      </c>
      <c r="D97" s="1" t="s">
        <v>204</v>
      </c>
      <c r="E97" s="4">
        <v>1</v>
      </c>
      <c r="F97" s="1">
        <v>0.02</v>
      </c>
      <c r="G97" s="3">
        <v>80.5</v>
      </c>
      <c r="H97" s="48">
        <v>1.9</v>
      </c>
      <c r="I97" s="1" t="s">
        <v>47</v>
      </c>
      <c r="J97" s="1" t="s">
        <v>203</v>
      </c>
    </row>
    <row r="98" spans="2:10">
      <c r="B98" s="25">
        <v>609</v>
      </c>
      <c r="C98" s="1" t="s">
        <v>639</v>
      </c>
      <c r="D98" s="1" t="s">
        <v>204</v>
      </c>
      <c r="E98" s="4">
        <v>3.9</v>
      </c>
      <c r="F98" s="1">
        <v>0.08</v>
      </c>
      <c r="G98" s="3">
        <v>83.1</v>
      </c>
      <c r="H98" s="48">
        <v>1.9</v>
      </c>
      <c r="I98" s="1" t="s">
        <v>47</v>
      </c>
      <c r="J98" s="1" t="s">
        <v>205</v>
      </c>
    </row>
    <row r="99" spans="2:10">
      <c r="B99" s="25">
        <v>614</v>
      </c>
      <c r="C99" s="1" t="s">
        <v>638</v>
      </c>
      <c r="D99" s="1" t="s">
        <v>207</v>
      </c>
      <c r="E99" s="1">
        <v>5.95</v>
      </c>
      <c r="F99" s="1">
        <v>0.12</v>
      </c>
      <c r="G99" s="3">
        <v>75.3</v>
      </c>
      <c r="H99" s="48">
        <v>1.7</v>
      </c>
      <c r="I99" s="1" t="s">
        <v>47</v>
      </c>
      <c r="J99" s="1" t="s">
        <v>206</v>
      </c>
    </row>
    <row r="100" spans="2:10">
      <c r="B100" s="25">
        <v>708</v>
      </c>
      <c r="C100" s="1" t="s">
        <v>638</v>
      </c>
      <c r="D100" s="1" t="s">
        <v>207</v>
      </c>
      <c r="E100" s="1">
        <v>4.3600000000000003</v>
      </c>
      <c r="F100" s="1">
        <v>0.09</v>
      </c>
      <c r="G100" s="3">
        <v>73.3</v>
      </c>
      <c r="H100" s="48">
        <v>1.7</v>
      </c>
      <c r="I100" s="1" t="s">
        <v>47</v>
      </c>
      <c r="J100" s="1" t="s">
        <v>208</v>
      </c>
    </row>
    <row r="101" spans="2:10">
      <c r="B101" s="25">
        <v>706</v>
      </c>
      <c r="C101" s="1" t="s">
        <v>639</v>
      </c>
      <c r="D101" s="1" t="s">
        <v>207</v>
      </c>
      <c r="E101" s="1">
        <v>6.33</v>
      </c>
      <c r="F101" s="1">
        <v>0.13</v>
      </c>
      <c r="G101" s="3">
        <v>72.2</v>
      </c>
      <c r="H101" s="48">
        <v>1.5</v>
      </c>
      <c r="I101" s="1" t="s">
        <v>47</v>
      </c>
      <c r="J101" s="1" t="s">
        <v>208</v>
      </c>
    </row>
    <row r="102" spans="2:10">
      <c r="B102" s="25">
        <v>706</v>
      </c>
      <c r="C102" s="1" t="s">
        <v>639</v>
      </c>
      <c r="D102" s="1" t="s">
        <v>66</v>
      </c>
      <c r="E102" s="1">
        <v>6.33</v>
      </c>
      <c r="F102" s="1">
        <v>0.13</v>
      </c>
      <c r="G102" s="3">
        <v>72.7</v>
      </c>
      <c r="H102" s="48">
        <v>1.5</v>
      </c>
      <c r="I102" s="1" t="s">
        <v>47</v>
      </c>
      <c r="J102" s="1" t="s">
        <v>48</v>
      </c>
    </row>
    <row r="103" spans="2:10">
      <c r="B103" s="25">
        <v>702</v>
      </c>
      <c r="C103" s="1" t="s">
        <v>638</v>
      </c>
      <c r="D103" s="1" t="s">
        <v>204</v>
      </c>
      <c r="E103" s="1">
        <v>5.16</v>
      </c>
      <c r="F103" s="4">
        <v>0.1</v>
      </c>
      <c r="G103" s="3">
        <v>75.099999999999994</v>
      </c>
      <c r="H103" s="48">
        <v>1.7</v>
      </c>
      <c r="I103" s="1" t="s">
        <v>47</v>
      </c>
      <c r="J103" s="1" t="s">
        <v>206</v>
      </c>
    </row>
    <row r="104" spans="2:10">
      <c r="B104" s="25">
        <v>703</v>
      </c>
      <c r="C104" s="1" t="s">
        <v>638</v>
      </c>
      <c r="D104" s="1" t="s">
        <v>204</v>
      </c>
      <c r="E104" s="1">
        <v>5.38</v>
      </c>
      <c r="F104" s="1">
        <v>0.11</v>
      </c>
      <c r="G104" s="3">
        <v>77.400000000000006</v>
      </c>
      <c r="H104" s="48">
        <v>1.8</v>
      </c>
      <c r="I104" s="1" t="s">
        <v>47</v>
      </c>
      <c r="J104" s="1" t="s">
        <v>206</v>
      </c>
    </row>
    <row r="105" spans="2:10">
      <c r="B105" s="25">
        <v>901</v>
      </c>
      <c r="C105" s="1" t="s">
        <v>638</v>
      </c>
      <c r="D105" s="1" t="s">
        <v>204</v>
      </c>
      <c r="E105" s="1">
        <v>6.63</v>
      </c>
      <c r="F105" s="1">
        <v>0.13</v>
      </c>
      <c r="G105" s="3">
        <v>77.5</v>
      </c>
      <c r="H105" s="48">
        <v>1.6</v>
      </c>
      <c r="I105" s="1" t="s">
        <v>47</v>
      </c>
      <c r="J105" s="1" t="s">
        <v>206</v>
      </c>
    </row>
    <row r="106" spans="2:10">
      <c r="B106" s="25">
        <v>901</v>
      </c>
      <c r="C106" s="1" t="s">
        <v>638</v>
      </c>
      <c r="D106" s="1" t="s">
        <v>66</v>
      </c>
      <c r="E106" s="1">
        <v>6.63</v>
      </c>
      <c r="F106" s="1">
        <v>0.13</v>
      </c>
      <c r="G106" s="3">
        <v>77.7</v>
      </c>
      <c r="H106" s="48">
        <v>1.6</v>
      </c>
      <c r="I106" s="1" t="s">
        <v>47</v>
      </c>
      <c r="J106" s="1" t="s">
        <v>48</v>
      </c>
    </row>
    <row r="107" spans="2:10">
      <c r="B107" s="25">
        <v>902</v>
      </c>
      <c r="C107" s="1" t="s">
        <v>638</v>
      </c>
      <c r="D107" s="1" t="s">
        <v>66</v>
      </c>
      <c r="E107" s="1">
        <v>6.16</v>
      </c>
      <c r="F107" s="1">
        <v>0.12</v>
      </c>
      <c r="G107" s="12">
        <v>76</v>
      </c>
      <c r="H107" s="48">
        <v>1.6</v>
      </c>
      <c r="I107" s="1" t="s">
        <v>47</v>
      </c>
      <c r="J107" s="1" t="s">
        <v>209</v>
      </c>
    </row>
    <row r="108" spans="2:10">
      <c r="B108" s="25">
        <v>902</v>
      </c>
      <c r="C108" s="1" t="s">
        <v>638</v>
      </c>
      <c r="D108" s="1" t="s">
        <v>66</v>
      </c>
      <c r="E108" s="1">
        <v>6.16</v>
      </c>
      <c r="F108" s="1">
        <v>0.12</v>
      </c>
      <c r="G108" s="3">
        <v>76.5</v>
      </c>
      <c r="H108" s="48">
        <v>1.6</v>
      </c>
      <c r="I108" s="1" t="s">
        <v>47</v>
      </c>
      <c r="J108" s="1" t="s">
        <v>48</v>
      </c>
    </row>
    <row r="109" spans="2:10">
      <c r="B109" s="25">
        <v>903</v>
      </c>
      <c r="C109" s="1" t="s">
        <v>638</v>
      </c>
      <c r="D109" s="1" t="s">
        <v>201</v>
      </c>
      <c r="E109" s="1">
        <v>5.53</v>
      </c>
      <c r="F109" s="1">
        <v>0.11</v>
      </c>
      <c r="G109" s="3">
        <v>76.3</v>
      </c>
      <c r="H109" s="48">
        <v>1.7</v>
      </c>
      <c r="I109" s="1" t="s">
        <v>47</v>
      </c>
      <c r="J109" s="1" t="s">
        <v>210</v>
      </c>
    </row>
    <row r="110" spans="2:10">
      <c r="B110" s="25">
        <v>904</v>
      </c>
      <c r="C110" s="1" t="s">
        <v>638</v>
      </c>
      <c r="D110" s="1" t="s">
        <v>201</v>
      </c>
      <c r="E110" s="1">
        <v>6.34</v>
      </c>
      <c r="F110" s="1">
        <v>0.13</v>
      </c>
      <c r="G110" s="3">
        <v>74.599999999999994</v>
      </c>
      <c r="H110" s="48">
        <v>1.7</v>
      </c>
      <c r="I110" s="1" t="s">
        <v>47</v>
      </c>
      <c r="J110" s="1" t="s">
        <v>210</v>
      </c>
    </row>
    <row r="111" spans="2:10">
      <c r="B111" s="25">
        <v>905</v>
      </c>
      <c r="C111" s="1" t="s">
        <v>638</v>
      </c>
      <c r="D111" s="1" t="s">
        <v>201</v>
      </c>
      <c r="E111" s="1">
        <v>4.43</v>
      </c>
      <c r="F111" s="1">
        <v>0.09</v>
      </c>
      <c r="G111" s="12">
        <v>77</v>
      </c>
      <c r="H111" s="48">
        <v>1.7</v>
      </c>
      <c r="I111" s="1" t="s">
        <v>199</v>
      </c>
      <c r="J111" s="1" t="s">
        <v>210</v>
      </c>
    </row>
    <row r="112" spans="2:10">
      <c r="B112" s="25">
        <v>906</v>
      </c>
      <c r="C112" s="1" t="s">
        <v>638</v>
      </c>
      <c r="D112" s="1" t="s">
        <v>201</v>
      </c>
      <c r="E112" s="1">
        <v>4.71</v>
      </c>
      <c r="F112" s="1">
        <v>0.09</v>
      </c>
      <c r="G112" s="3">
        <v>76.400000000000006</v>
      </c>
      <c r="H112" s="48">
        <v>1.7</v>
      </c>
      <c r="I112" s="1" t="s">
        <v>199</v>
      </c>
      <c r="J112" s="1" t="s">
        <v>210</v>
      </c>
    </row>
    <row r="113" spans="1:14">
      <c r="B113" s="25">
        <v>907</v>
      </c>
      <c r="C113" s="1" t="s">
        <v>638</v>
      </c>
      <c r="D113" s="1" t="s">
        <v>201</v>
      </c>
      <c r="E113" s="1">
        <v>5.64</v>
      </c>
      <c r="F113" s="1">
        <v>0.11</v>
      </c>
      <c r="G113" s="3">
        <v>79.900000000000006</v>
      </c>
      <c r="H113" s="48">
        <v>1.8</v>
      </c>
      <c r="I113" s="1" t="s">
        <v>199</v>
      </c>
      <c r="J113" s="1" t="s">
        <v>210</v>
      </c>
    </row>
    <row r="114" spans="1:14">
      <c r="B114" s="25"/>
      <c r="G114" s="3"/>
    </row>
    <row r="115" spans="1:14">
      <c r="A115" s="3" t="s">
        <v>642</v>
      </c>
      <c r="G115" s="7" t="s">
        <v>440</v>
      </c>
      <c r="K115" s="7" t="s">
        <v>691</v>
      </c>
      <c r="M115" s="7" t="s">
        <v>692</v>
      </c>
    </row>
    <row r="116" spans="1:14">
      <c r="B116" s="25">
        <v>2</v>
      </c>
      <c r="C116" s="1" t="s">
        <v>638</v>
      </c>
      <c r="D116" s="1" t="s">
        <v>255</v>
      </c>
      <c r="E116" s="7" t="s">
        <v>13</v>
      </c>
      <c r="G116" s="12">
        <v>82.9</v>
      </c>
      <c r="H116" s="48">
        <v>0.5</v>
      </c>
      <c r="I116" s="1" t="s">
        <v>235</v>
      </c>
      <c r="J116" s="1" t="s">
        <v>236</v>
      </c>
      <c r="K116" s="12">
        <v>83</v>
      </c>
      <c r="L116" s="48">
        <v>0.4</v>
      </c>
      <c r="M116" s="3"/>
    </row>
    <row r="117" spans="1:14">
      <c r="B117" s="25">
        <v>3</v>
      </c>
      <c r="C117" s="1" t="s">
        <v>638</v>
      </c>
      <c r="D117" s="1" t="s">
        <v>255</v>
      </c>
      <c r="E117" s="7" t="s">
        <v>13</v>
      </c>
      <c r="G117" s="12">
        <v>84.3</v>
      </c>
      <c r="H117" s="48">
        <v>0.6</v>
      </c>
      <c r="I117" s="1" t="s">
        <v>235</v>
      </c>
      <c r="J117" s="1" t="s">
        <v>261</v>
      </c>
      <c r="K117" s="12">
        <v>84.3</v>
      </c>
      <c r="L117" s="48">
        <v>0.5</v>
      </c>
      <c r="M117" s="3"/>
    </row>
    <row r="118" spans="1:14">
      <c r="B118" s="25">
        <v>3</v>
      </c>
      <c r="C118" s="1" t="s">
        <v>638</v>
      </c>
      <c r="D118" s="1" t="s">
        <v>262</v>
      </c>
      <c r="E118" s="7" t="s">
        <v>13</v>
      </c>
      <c r="G118" s="12">
        <v>105.6</v>
      </c>
      <c r="H118" s="52">
        <v>3.9</v>
      </c>
      <c r="I118" s="1" t="s">
        <v>235</v>
      </c>
      <c r="J118" s="1" t="s">
        <v>261</v>
      </c>
      <c r="K118" s="12">
        <v>93.4</v>
      </c>
      <c r="L118" s="52">
        <v>2</v>
      </c>
      <c r="M118" s="3">
        <v>94.1</v>
      </c>
      <c r="N118" s="48">
        <v>0.4</v>
      </c>
    </row>
    <row r="119" spans="1:14">
      <c r="B119" s="25">
        <v>4</v>
      </c>
      <c r="C119" s="1" t="s">
        <v>638</v>
      </c>
      <c r="D119" s="1" t="s">
        <v>255</v>
      </c>
      <c r="E119" s="7" t="s">
        <v>13</v>
      </c>
      <c r="G119" s="12">
        <v>84</v>
      </c>
      <c r="H119" s="48">
        <v>0.4</v>
      </c>
      <c r="I119" s="1" t="s">
        <v>235</v>
      </c>
      <c r="J119" s="1" t="s">
        <v>407</v>
      </c>
      <c r="K119" s="12">
        <v>84</v>
      </c>
      <c r="L119" s="48">
        <v>0.3</v>
      </c>
      <c r="M119" s="3"/>
    </row>
    <row r="120" spans="1:14">
      <c r="B120" s="25">
        <v>5</v>
      </c>
      <c r="C120" s="1" t="s">
        <v>638</v>
      </c>
      <c r="D120" s="1" t="s">
        <v>255</v>
      </c>
      <c r="E120" s="7" t="s">
        <v>13</v>
      </c>
      <c r="G120" s="12">
        <v>83.7</v>
      </c>
      <c r="H120" s="48">
        <v>0.7</v>
      </c>
      <c r="I120" s="1" t="s">
        <v>235</v>
      </c>
      <c r="J120" s="1" t="s">
        <v>407</v>
      </c>
      <c r="K120" s="12">
        <v>83.8</v>
      </c>
      <c r="L120" s="48">
        <v>0.5</v>
      </c>
      <c r="M120" s="3"/>
    </row>
    <row r="121" spans="1:14">
      <c r="B121" s="25">
        <v>9</v>
      </c>
      <c r="C121" s="1" t="s">
        <v>638</v>
      </c>
      <c r="D121" s="1" t="s">
        <v>255</v>
      </c>
      <c r="E121" s="7" t="s">
        <v>13</v>
      </c>
      <c r="G121" s="12">
        <v>75.599999999999994</v>
      </c>
      <c r="H121" s="48">
        <v>0.6</v>
      </c>
      <c r="I121" s="1" t="s">
        <v>235</v>
      </c>
      <c r="J121" s="1" t="s">
        <v>407</v>
      </c>
      <c r="K121" s="12">
        <v>76.3</v>
      </c>
      <c r="L121" s="48">
        <v>0.4</v>
      </c>
      <c r="M121" s="3"/>
    </row>
    <row r="122" spans="1:14">
      <c r="B122" s="25">
        <v>10</v>
      </c>
      <c r="C122" s="1" t="s">
        <v>638</v>
      </c>
      <c r="D122" s="1" t="s">
        <v>255</v>
      </c>
      <c r="E122" s="7" t="s">
        <v>13</v>
      </c>
      <c r="G122" s="12">
        <v>79.2</v>
      </c>
      <c r="H122" s="48">
        <v>0.4</v>
      </c>
      <c r="I122" s="1" t="s">
        <v>235</v>
      </c>
      <c r="J122" s="1" t="s">
        <v>407</v>
      </c>
      <c r="K122" s="12">
        <v>79.599999999999994</v>
      </c>
      <c r="L122" s="48">
        <v>0.3</v>
      </c>
      <c r="M122" s="3"/>
    </row>
    <row r="123" spans="1:14">
      <c r="B123" s="25">
        <v>11</v>
      </c>
      <c r="C123" s="1" t="s">
        <v>638</v>
      </c>
      <c r="D123" s="1" t="s">
        <v>255</v>
      </c>
      <c r="E123" s="7" t="s">
        <v>13</v>
      </c>
      <c r="G123" s="12">
        <v>81.599999999999994</v>
      </c>
      <c r="H123" s="48">
        <v>0.6</v>
      </c>
      <c r="I123" s="1" t="s">
        <v>235</v>
      </c>
      <c r="J123" s="1" t="s">
        <v>236</v>
      </c>
      <c r="K123" s="12">
        <v>81.5</v>
      </c>
      <c r="L123" s="48">
        <v>0.6</v>
      </c>
      <c r="M123" s="3"/>
    </row>
    <row r="124" spans="1:14">
      <c r="B124" s="25">
        <v>12</v>
      </c>
      <c r="C124" s="1" t="s">
        <v>638</v>
      </c>
      <c r="D124" s="1" t="s">
        <v>255</v>
      </c>
      <c r="E124" s="7" t="s">
        <v>13</v>
      </c>
      <c r="G124" s="12">
        <v>81.2</v>
      </c>
      <c r="H124" s="48">
        <v>0.5</v>
      </c>
      <c r="I124" s="1" t="s">
        <v>235</v>
      </c>
      <c r="J124" s="1" t="s">
        <v>236</v>
      </c>
      <c r="K124" s="12">
        <v>81.400000000000006</v>
      </c>
      <c r="L124" s="48">
        <v>0.4</v>
      </c>
      <c r="M124" s="3"/>
    </row>
    <row r="125" spans="1:14">
      <c r="B125" s="25">
        <v>12</v>
      </c>
      <c r="C125" s="1" t="s">
        <v>638</v>
      </c>
      <c r="D125" s="1" t="s">
        <v>10</v>
      </c>
      <c r="E125" s="7" t="s">
        <v>13</v>
      </c>
      <c r="G125" s="12">
        <v>111.6</v>
      </c>
      <c r="H125" s="52">
        <v>3.1</v>
      </c>
      <c r="I125" s="1" t="s">
        <v>47</v>
      </c>
      <c r="J125" s="1" t="s">
        <v>64</v>
      </c>
      <c r="K125" s="39" t="s">
        <v>937</v>
      </c>
      <c r="L125" s="67" t="s">
        <v>937</v>
      </c>
      <c r="M125" s="3"/>
    </row>
    <row r="126" spans="1:14">
      <c r="B126" s="25" t="s">
        <v>263</v>
      </c>
      <c r="C126" s="1" t="s">
        <v>638</v>
      </c>
      <c r="D126" s="1" t="s">
        <v>264</v>
      </c>
      <c r="E126" s="7" t="s">
        <v>13</v>
      </c>
      <c r="G126" s="12">
        <v>110.1</v>
      </c>
      <c r="H126" s="52">
        <v>4.2</v>
      </c>
      <c r="I126" s="1" t="s">
        <v>235</v>
      </c>
      <c r="J126" s="1" t="s">
        <v>236</v>
      </c>
      <c r="K126" s="12">
        <v>103.9</v>
      </c>
      <c r="L126" s="48">
        <v>3.5</v>
      </c>
      <c r="M126" s="3">
        <v>84.3</v>
      </c>
      <c r="N126" s="48">
        <v>5.0999999999999996</v>
      </c>
    </row>
    <row r="127" spans="1:14">
      <c r="B127" s="25" t="s">
        <v>265</v>
      </c>
      <c r="C127" s="1" t="s">
        <v>638</v>
      </c>
      <c r="D127" s="1" t="s">
        <v>243</v>
      </c>
      <c r="E127" s="7" t="s">
        <v>13</v>
      </c>
      <c r="G127" s="12">
        <v>83.9</v>
      </c>
      <c r="H127" s="48">
        <v>0.6</v>
      </c>
      <c r="I127" s="1" t="s">
        <v>235</v>
      </c>
      <c r="J127" s="1" t="s">
        <v>236</v>
      </c>
      <c r="K127" s="12">
        <v>84.2</v>
      </c>
      <c r="L127" s="48">
        <v>0.5</v>
      </c>
      <c r="M127" s="3"/>
    </row>
    <row r="128" spans="1:14">
      <c r="B128" s="25">
        <v>14</v>
      </c>
      <c r="C128" s="1" t="s">
        <v>638</v>
      </c>
      <c r="D128" s="1" t="s">
        <v>260</v>
      </c>
      <c r="E128" s="7" t="s">
        <v>13</v>
      </c>
      <c r="G128" s="12">
        <v>99.3</v>
      </c>
      <c r="H128" s="48">
        <v>4.8</v>
      </c>
      <c r="I128" s="1" t="s">
        <v>244</v>
      </c>
      <c r="J128" s="1" t="s">
        <v>266</v>
      </c>
      <c r="K128" s="12">
        <v>105.4</v>
      </c>
      <c r="L128" s="48">
        <v>4.7</v>
      </c>
      <c r="M128" s="3">
        <v>86.8</v>
      </c>
      <c r="N128" s="48">
        <v>2.2000000000000002</v>
      </c>
    </row>
    <row r="129" spans="1:14">
      <c r="B129" s="25">
        <v>15</v>
      </c>
      <c r="C129" s="1" t="s">
        <v>638</v>
      </c>
      <c r="D129" s="1" t="s">
        <v>243</v>
      </c>
      <c r="E129" s="7" t="s">
        <v>13</v>
      </c>
      <c r="G129" s="12">
        <v>83.9</v>
      </c>
      <c r="H129" s="48">
        <v>0.9</v>
      </c>
      <c r="I129" s="1" t="s">
        <v>244</v>
      </c>
      <c r="J129" s="1" t="s">
        <v>245</v>
      </c>
      <c r="K129" s="12">
        <v>84.2</v>
      </c>
      <c r="L129" s="48">
        <v>0.4</v>
      </c>
      <c r="M129" s="3"/>
    </row>
    <row r="130" spans="1:14">
      <c r="B130" s="25">
        <v>15</v>
      </c>
      <c r="C130" s="1" t="s">
        <v>638</v>
      </c>
      <c r="D130" s="1" t="s">
        <v>260</v>
      </c>
      <c r="E130" s="7" t="s">
        <v>13</v>
      </c>
      <c r="G130" s="12">
        <v>118.4</v>
      </c>
      <c r="H130" s="52">
        <v>5.9</v>
      </c>
      <c r="I130" s="1" t="s">
        <v>244</v>
      </c>
      <c r="J130" s="1" t="s">
        <v>245</v>
      </c>
      <c r="K130" s="39" t="s">
        <v>937</v>
      </c>
      <c r="L130" s="67" t="s">
        <v>937</v>
      </c>
      <c r="M130" s="3">
        <v>78.400000000000006</v>
      </c>
      <c r="N130" s="48">
        <v>0.8</v>
      </c>
    </row>
    <row r="131" spans="1:14">
      <c r="B131" s="25">
        <v>16</v>
      </c>
      <c r="C131" s="1" t="s">
        <v>638</v>
      </c>
      <c r="D131" s="1" t="s">
        <v>243</v>
      </c>
      <c r="E131" s="7" t="s">
        <v>13</v>
      </c>
      <c r="G131" s="12">
        <v>83.2</v>
      </c>
      <c r="H131" s="48">
        <v>0.5</v>
      </c>
      <c r="I131" s="1" t="s">
        <v>244</v>
      </c>
      <c r="J131" s="1" t="s">
        <v>266</v>
      </c>
      <c r="K131" s="12">
        <v>83.4</v>
      </c>
      <c r="L131" s="48">
        <v>0.3</v>
      </c>
      <c r="M131" s="3"/>
    </row>
    <row r="132" spans="1:14">
      <c r="B132" s="25">
        <v>18</v>
      </c>
      <c r="C132" s="1" t="s">
        <v>638</v>
      </c>
      <c r="D132" s="1" t="s">
        <v>243</v>
      </c>
      <c r="E132" s="7" t="s">
        <v>13</v>
      </c>
      <c r="G132" s="12">
        <v>89.2</v>
      </c>
      <c r="H132" s="48">
        <v>0.5</v>
      </c>
      <c r="I132" s="1" t="s">
        <v>244</v>
      </c>
      <c r="J132" s="1" t="s">
        <v>245</v>
      </c>
      <c r="K132" s="12">
        <v>89.3</v>
      </c>
      <c r="L132" s="48">
        <v>0.4</v>
      </c>
      <c r="M132" s="3"/>
    </row>
    <row r="133" spans="1:14">
      <c r="B133" s="25">
        <v>6</v>
      </c>
      <c r="C133" s="1" t="s">
        <v>638</v>
      </c>
      <c r="D133" s="1" t="s">
        <v>629</v>
      </c>
      <c r="E133" s="7" t="s">
        <v>13</v>
      </c>
      <c r="G133" s="12">
        <v>81.400000000000006</v>
      </c>
      <c r="H133" s="48">
        <v>0.8</v>
      </c>
      <c r="I133" s="1" t="s">
        <v>502</v>
      </c>
      <c r="J133" s="1" t="s">
        <v>259</v>
      </c>
      <c r="K133" s="12">
        <v>84.6</v>
      </c>
      <c r="L133" s="48">
        <v>0.7</v>
      </c>
      <c r="M133" s="3"/>
    </row>
    <row r="134" spans="1:14">
      <c r="B134" s="25">
        <v>7</v>
      </c>
      <c r="C134" s="1" t="s">
        <v>638</v>
      </c>
      <c r="D134" s="1" t="s">
        <v>629</v>
      </c>
      <c r="E134" s="7" t="s">
        <v>13</v>
      </c>
      <c r="G134" s="12">
        <v>88</v>
      </c>
      <c r="H134" s="48">
        <v>0.7</v>
      </c>
      <c r="I134" s="1" t="s">
        <v>502</v>
      </c>
      <c r="J134" s="1" t="s">
        <v>259</v>
      </c>
      <c r="K134" s="12">
        <v>93.5</v>
      </c>
      <c r="L134" s="48">
        <v>0.6</v>
      </c>
      <c r="M134" s="3"/>
    </row>
    <row r="135" spans="1:14">
      <c r="B135" s="25">
        <v>8</v>
      </c>
      <c r="C135" s="1" t="s">
        <v>638</v>
      </c>
      <c r="D135" s="1" t="s">
        <v>629</v>
      </c>
      <c r="E135" s="7" t="s">
        <v>13</v>
      </c>
      <c r="G135" s="12">
        <v>85.5</v>
      </c>
      <c r="H135" s="48">
        <v>1.1000000000000001</v>
      </c>
      <c r="I135" s="1" t="s">
        <v>502</v>
      </c>
      <c r="J135" s="1" t="s">
        <v>259</v>
      </c>
      <c r="K135" s="12">
        <v>87.5</v>
      </c>
      <c r="L135" s="48">
        <v>1.1000000000000001</v>
      </c>
      <c r="M135" s="3"/>
    </row>
    <row r="136" spans="1:14">
      <c r="B136" s="25">
        <v>17</v>
      </c>
      <c r="C136" s="1" t="s">
        <v>638</v>
      </c>
      <c r="D136" s="1" t="s">
        <v>629</v>
      </c>
      <c r="E136" s="7" t="s">
        <v>13</v>
      </c>
      <c r="G136" s="12">
        <v>74.900000000000006</v>
      </c>
      <c r="H136" s="48">
        <v>0.7</v>
      </c>
      <c r="I136" s="1" t="s">
        <v>502</v>
      </c>
      <c r="J136" s="1" t="s">
        <v>259</v>
      </c>
      <c r="K136" s="12">
        <v>76.5</v>
      </c>
      <c r="L136" s="48">
        <v>0.4</v>
      </c>
      <c r="M136" s="3"/>
    </row>
    <row r="137" spans="1:14">
      <c r="B137" s="25">
        <v>19</v>
      </c>
      <c r="C137" s="1" t="s">
        <v>638</v>
      </c>
      <c r="D137" s="1" t="s">
        <v>629</v>
      </c>
      <c r="E137" s="7" t="s">
        <v>13</v>
      </c>
      <c r="G137" s="12">
        <v>73.5</v>
      </c>
      <c r="H137" s="48">
        <v>0.8</v>
      </c>
      <c r="I137" s="1" t="s">
        <v>502</v>
      </c>
      <c r="J137" s="1" t="s">
        <v>259</v>
      </c>
      <c r="K137" s="12">
        <v>74.900000000000006</v>
      </c>
      <c r="L137" s="48">
        <v>0.7</v>
      </c>
      <c r="M137" s="3"/>
    </row>
    <row r="138" spans="1:14">
      <c r="B138" s="25"/>
      <c r="G138" s="3"/>
    </row>
    <row r="139" spans="1:14">
      <c r="A139" s="3" t="s">
        <v>643</v>
      </c>
      <c r="G139" s="7" t="s">
        <v>690</v>
      </c>
      <c r="K139" s="7" t="s">
        <v>1052</v>
      </c>
      <c r="M139" s="7" t="s">
        <v>693</v>
      </c>
    </row>
    <row r="140" spans="1:14">
      <c r="B140" s="25">
        <v>1</v>
      </c>
      <c r="C140" s="1" t="s">
        <v>645</v>
      </c>
      <c r="D140" s="1" t="s">
        <v>260</v>
      </c>
      <c r="E140" s="7" t="s">
        <v>13</v>
      </c>
      <c r="G140" s="12">
        <v>94.7</v>
      </c>
      <c r="H140" s="48">
        <v>6.5</v>
      </c>
      <c r="I140" s="1" t="s">
        <v>936</v>
      </c>
      <c r="J140" s="1" t="s">
        <v>245</v>
      </c>
      <c r="K140" s="3">
        <v>92.6</v>
      </c>
      <c r="L140" s="48">
        <v>4.4000000000000004</v>
      </c>
      <c r="M140" s="3">
        <v>93.7</v>
      </c>
      <c r="N140" s="48">
        <v>1.1000000000000001</v>
      </c>
    </row>
    <row r="141" spans="1:14">
      <c r="B141" s="25">
        <v>2</v>
      </c>
      <c r="C141" s="1" t="s">
        <v>645</v>
      </c>
      <c r="D141" s="1" t="s">
        <v>260</v>
      </c>
      <c r="E141" s="7" t="s">
        <v>13</v>
      </c>
      <c r="G141" s="12">
        <v>110.5</v>
      </c>
      <c r="H141" s="52">
        <v>5.7</v>
      </c>
      <c r="I141" s="1" t="s">
        <v>936</v>
      </c>
      <c r="J141" s="1" t="s">
        <v>245</v>
      </c>
      <c r="K141" s="3">
        <v>94.9</v>
      </c>
      <c r="L141" s="48">
        <v>1.4</v>
      </c>
      <c r="M141" s="3">
        <v>96.5</v>
      </c>
      <c r="N141" s="48">
        <v>0.7</v>
      </c>
    </row>
    <row r="142" spans="1:14">
      <c r="B142" s="25">
        <v>3</v>
      </c>
      <c r="C142" s="1" t="s">
        <v>645</v>
      </c>
      <c r="D142" s="1" t="s">
        <v>260</v>
      </c>
      <c r="E142" s="7" t="s">
        <v>13</v>
      </c>
      <c r="G142" s="12">
        <v>91.5</v>
      </c>
      <c r="H142" s="48">
        <v>5.3</v>
      </c>
      <c r="I142" s="1" t="s">
        <v>936</v>
      </c>
      <c r="J142" s="1" t="s">
        <v>245</v>
      </c>
      <c r="K142" s="3">
        <v>89.4</v>
      </c>
      <c r="L142" s="48">
        <v>4.0999999999999996</v>
      </c>
      <c r="M142" s="3">
        <v>84.6</v>
      </c>
      <c r="N142" s="48">
        <v>1.2</v>
      </c>
    </row>
    <row r="143" spans="1:14">
      <c r="B143" s="25">
        <v>3</v>
      </c>
      <c r="C143" s="1" t="s">
        <v>645</v>
      </c>
      <c r="D143" s="1" t="s">
        <v>134</v>
      </c>
      <c r="E143" s="7" t="s">
        <v>13</v>
      </c>
      <c r="G143" s="12">
        <v>94.2</v>
      </c>
      <c r="H143" s="48">
        <v>3.4</v>
      </c>
      <c r="I143" s="1" t="s">
        <v>936</v>
      </c>
      <c r="J143" s="1" t="s">
        <v>245</v>
      </c>
      <c r="K143" s="3">
        <v>93.7</v>
      </c>
      <c r="L143" s="48">
        <v>2.7</v>
      </c>
      <c r="M143" s="3">
        <v>96.5</v>
      </c>
      <c r="N143" s="48">
        <v>0.2</v>
      </c>
    </row>
    <row r="144" spans="1:14">
      <c r="B144" s="25">
        <v>4</v>
      </c>
      <c r="C144" s="1" t="s">
        <v>644</v>
      </c>
      <c r="D144" s="1" t="s">
        <v>260</v>
      </c>
      <c r="E144" s="7" t="s">
        <v>13</v>
      </c>
      <c r="G144" s="12">
        <v>93.5</v>
      </c>
      <c r="H144" s="48">
        <v>1.6</v>
      </c>
      <c r="I144" s="1" t="s">
        <v>936</v>
      </c>
      <c r="J144" s="1" t="s">
        <v>245</v>
      </c>
      <c r="K144" s="3">
        <v>88.6</v>
      </c>
      <c r="L144" s="48">
        <v>1.3</v>
      </c>
      <c r="M144" s="3">
        <v>83.4</v>
      </c>
      <c r="N144" s="48">
        <v>0.3</v>
      </c>
    </row>
    <row r="145" spans="1:14">
      <c r="B145" s="25">
        <v>4</v>
      </c>
      <c r="C145" s="1" t="s">
        <v>644</v>
      </c>
      <c r="D145" s="1" t="s">
        <v>243</v>
      </c>
      <c r="E145" s="7" t="s">
        <v>13</v>
      </c>
      <c r="G145" s="12">
        <v>87.3</v>
      </c>
      <c r="H145" s="48">
        <v>0.4</v>
      </c>
      <c r="I145" s="1" t="s">
        <v>936</v>
      </c>
      <c r="J145" s="1" t="s">
        <v>245</v>
      </c>
      <c r="K145" s="3">
        <v>87.9</v>
      </c>
      <c r="L145" s="48">
        <v>0.3</v>
      </c>
      <c r="M145" s="3">
        <v>88.9</v>
      </c>
      <c r="N145" s="48">
        <v>0.1</v>
      </c>
    </row>
    <row r="146" spans="1:14">
      <c r="B146" s="25">
        <v>5</v>
      </c>
      <c r="C146" s="1" t="s">
        <v>639</v>
      </c>
      <c r="D146" s="1" t="s">
        <v>260</v>
      </c>
      <c r="E146" s="7" t="s">
        <v>13</v>
      </c>
      <c r="G146" s="12">
        <v>92.5</v>
      </c>
      <c r="H146" s="48">
        <v>2.5</v>
      </c>
      <c r="I146" s="1" t="s">
        <v>936</v>
      </c>
      <c r="J146" s="1" t="s">
        <v>245</v>
      </c>
      <c r="K146" s="3">
        <v>92.5</v>
      </c>
      <c r="L146" s="48">
        <v>1.4</v>
      </c>
      <c r="M146" s="3">
        <v>83.6</v>
      </c>
      <c r="N146" s="48">
        <v>0.5</v>
      </c>
    </row>
    <row r="147" spans="1:14">
      <c r="B147" s="25">
        <v>5</v>
      </c>
      <c r="C147" s="1" t="s">
        <v>639</v>
      </c>
      <c r="D147" s="1" t="s">
        <v>243</v>
      </c>
      <c r="E147" s="7" t="s">
        <v>13</v>
      </c>
      <c r="G147" s="12">
        <v>89.2</v>
      </c>
      <c r="H147" s="48">
        <v>0.5</v>
      </c>
      <c r="I147" s="1" t="s">
        <v>936</v>
      </c>
      <c r="J147" s="1" t="s">
        <v>245</v>
      </c>
      <c r="K147" s="3">
        <v>89.3</v>
      </c>
      <c r="L147" s="48">
        <v>0.4</v>
      </c>
      <c r="M147" s="3">
        <v>89.7</v>
      </c>
      <c r="N147" s="48">
        <v>0.2</v>
      </c>
    </row>
    <row r="149" spans="1:14">
      <c r="A149" s="3" t="s">
        <v>1018</v>
      </c>
      <c r="B149" s="3"/>
    </row>
    <row r="150" spans="1:14">
      <c r="A150" s="3"/>
      <c r="B150" s="21" t="s">
        <v>799</v>
      </c>
      <c r="C150" s="1" t="s">
        <v>638</v>
      </c>
      <c r="D150" s="1" t="s">
        <v>1</v>
      </c>
      <c r="E150" s="1">
        <v>4.99</v>
      </c>
      <c r="F150" s="32" t="s">
        <v>806</v>
      </c>
      <c r="G150" s="12">
        <v>77.2</v>
      </c>
      <c r="H150" s="48">
        <v>3.9</v>
      </c>
      <c r="I150" s="1" t="s">
        <v>800</v>
      </c>
      <c r="J150" s="1" t="s">
        <v>18</v>
      </c>
    </row>
    <row r="151" spans="1:14">
      <c r="A151" s="3"/>
      <c r="B151" s="21"/>
      <c r="F151" s="32"/>
      <c r="G151" s="12"/>
    </row>
    <row r="152" spans="1:14">
      <c r="A152" s="3" t="s">
        <v>1021</v>
      </c>
      <c r="B152" s="3"/>
    </row>
    <row r="153" spans="1:14">
      <c r="A153" s="3"/>
      <c r="B153" s="1" t="s">
        <v>742</v>
      </c>
      <c r="C153" s="1" t="s">
        <v>638</v>
      </c>
      <c r="D153" s="1" t="s">
        <v>1</v>
      </c>
      <c r="E153" s="1">
        <v>7.87</v>
      </c>
      <c r="F153" s="1">
        <v>0.16</v>
      </c>
      <c r="G153" s="3">
        <v>89.7</v>
      </c>
      <c r="H153" s="48">
        <v>1.9</v>
      </c>
      <c r="I153" s="1" t="s">
        <v>748</v>
      </c>
      <c r="J153" s="1" t="s">
        <v>18</v>
      </c>
    </row>
    <row r="154" spans="1:14">
      <c r="A154" s="3"/>
      <c r="B154" s="1" t="s">
        <v>743</v>
      </c>
      <c r="C154" s="1" t="s">
        <v>638</v>
      </c>
      <c r="D154" s="1" t="s">
        <v>1</v>
      </c>
      <c r="E154" s="1">
        <v>7.62</v>
      </c>
      <c r="F154" s="1">
        <v>0.15</v>
      </c>
      <c r="G154" s="3">
        <v>97.1</v>
      </c>
      <c r="H154" s="48">
        <v>2.1</v>
      </c>
      <c r="I154" s="1" t="s">
        <v>748</v>
      </c>
      <c r="J154" s="1" t="s">
        <v>18</v>
      </c>
    </row>
    <row r="155" spans="1:14">
      <c r="A155" s="3"/>
      <c r="B155" s="1" t="s">
        <v>744</v>
      </c>
      <c r="C155" s="1" t="s">
        <v>638</v>
      </c>
      <c r="D155" s="1" t="s">
        <v>1</v>
      </c>
      <c r="E155" s="1">
        <v>7.61</v>
      </c>
      <c r="F155" s="1">
        <v>0.15</v>
      </c>
      <c r="G155" s="3">
        <v>88.6</v>
      </c>
      <c r="H155" s="48">
        <v>1.9</v>
      </c>
      <c r="I155" s="1" t="s">
        <v>748</v>
      </c>
      <c r="J155" s="1" t="s">
        <v>18</v>
      </c>
    </row>
    <row r="156" spans="1:14">
      <c r="A156" s="3"/>
      <c r="B156" s="1" t="s">
        <v>745</v>
      </c>
      <c r="C156" s="1" t="s">
        <v>638</v>
      </c>
      <c r="D156" s="1" t="s">
        <v>1</v>
      </c>
      <c r="E156" s="4">
        <v>7.5</v>
      </c>
      <c r="F156" s="1">
        <v>0.15</v>
      </c>
      <c r="G156" s="3">
        <v>92.3</v>
      </c>
      <c r="H156" s="52">
        <v>2</v>
      </c>
      <c r="I156" s="1" t="s">
        <v>748</v>
      </c>
      <c r="J156" s="1" t="s">
        <v>18</v>
      </c>
    </row>
    <row r="157" spans="1:14">
      <c r="A157" s="3"/>
      <c r="B157" s="1" t="s">
        <v>746</v>
      </c>
      <c r="C157" s="1" t="s">
        <v>638</v>
      </c>
      <c r="D157" s="1" t="s">
        <v>1</v>
      </c>
      <c r="E157" s="1">
        <v>7.91</v>
      </c>
      <c r="F157" s="1">
        <v>0.16</v>
      </c>
      <c r="G157" s="3">
        <v>95.4</v>
      </c>
      <c r="H157" s="48">
        <v>2.1</v>
      </c>
      <c r="I157" s="1" t="s">
        <v>748</v>
      </c>
      <c r="J157" s="1" t="s">
        <v>18</v>
      </c>
    </row>
    <row r="158" spans="1:14">
      <c r="A158" s="3"/>
      <c r="B158" s="1" t="s">
        <v>747</v>
      </c>
      <c r="C158" s="1" t="s">
        <v>638</v>
      </c>
      <c r="D158" s="1" t="s">
        <v>1</v>
      </c>
      <c r="E158" s="1">
        <v>7.73</v>
      </c>
      <c r="F158" s="1">
        <v>0.16</v>
      </c>
      <c r="G158" s="3">
        <v>92.2</v>
      </c>
      <c r="H158" s="52">
        <v>2</v>
      </c>
      <c r="I158" s="1" t="s">
        <v>748</v>
      </c>
      <c r="J158" s="1" t="s">
        <v>18</v>
      </c>
    </row>
    <row r="159" spans="1:14">
      <c r="A159" s="3"/>
      <c r="B159" s="21"/>
      <c r="F159" s="32"/>
      <c r="G159" s="12"/>
    </row>
    <row r="160" spans="1:14">
      <c r="A160" s="3" t="s">
        <v>50</v>
      </c>
    </row>
    <row r="161" spans="2:10">
      <c r="B161" s="25" t="s">
        <v>898</v>
      </c>
      <c r="C161" s="1" t="s">
        <v>638</v>
      </c>
      <c r="D161" s="1" t="s">
        <v>6</v>
      </c>
      <c r="E161" s="1">
        <v>3.75</v>
      </c>
      <c r="F161" s="1">
        <v>0.08</v>
      </c>
      <c r="G161" s="3">
        <v>79.2</v>
      </c>
      <c r="H161" s="48">
        <v>1.7</v>
      </c>
      <c r="I161" s="1" t="s">
        <v>51</v>
      </c>
      <c r="J161" s="1" t="s">
        <v>48</v>
      </c>
    </row>
    <row r="162" spans="2:10">
      <c r="B162" s="25" t="s">
        <v>899</v>
      </c>
      <c r="C162" s="1" t="s">
        <v>638</v>
      </c>
      <c r="D162" s="1" t="s">
        <v>6</v>
      </c>
      <c r="E162" s="1">
        <v>5.46</v>
      </c>
      <c r="F162" s="1">
        <v>0.11</v>
      </c>
      <c r="G162" s="3">
        <v>79.099999999999994</v>
      </c>
      <c r="H162" s="48">
        <v>1.7</v>
      </c>
      <c r="I162" s="1" t="s">
        <v>51</v>
      </c>
      <c r="J162" s="1" t="s">
        <v>48</v>
      </c>
    </row>
    <row r="163" spans="2:10">
      <c r="B163" s="25">
        <v>804</v>
      </c>
      <c r="C163" s="1" t="s">
        <v>638</v>
      </c>
      <c r="D163" s="1" t="s">
        <v>66</v>
      </c>
      <c r="E163" s="1">
        <v>5.46</v>
      </c>
      <c r="F163" s="1">
        <v>0.11</v>
      </c>
      <c r="G163" s="3">
        <v>78.900000000000006</v>
      </c>
      <c r="H163" s="48">
        <v>1.7</v>
      </c>
      <c r="I163" s="1" t="s">
        <v>51</v>
      </c>
      <c r="J163" s="1" t="s">
        <v>48</v>
      </c>
    </row>
    <row r="164" spans="2:10">
      <c r="B164" s="25" t="s">
        <v>900</v>
      </c>
      <c r="C164" s="1" t="s">
        <v>638</v>
      </c>
      <c r="D164" s="1" t="s">
        <v>247</v>
      </c>
      <c r="E164" s="1">
        <v>3.68</v>
      </c>
      <c r="F164" s="1">
        <v>7.0000000000000007E-2</v>
      </c>
      <c r="G164" s="3">
        <v>85.1</v>
      </c>
      <c r="H164" s="48">
        <v>1.8</v>
      </c>
      <c r="I164" s="1" t="s">
        <v>51</v>
      </c>
      <c r="J164" s="1" t="s">
        <v>248</v>
      </c>
    </row>
    <row r="165" spans="2:10">
      <c r="B165" s="25">
        <v>805</v>
      </c>
      <c r="C165" s="1" t="s">
        <v>638</v>
      </c>
      <c r="D165" s="1" t="s">
        <v>66</v>
      </c>
      <c r="E165" s="1">
        <v>3.68</v>
      </c>
      <c r="F165" s="1">
        <v>7.0000000000000007E-2</v>
      </c>
      <c r="G165" s="3">
        <v>84.2</v>
      </c>
      <c r="H165" s="48">
        <v>1.8</v>
      </c>
      <c r="I165" s="1" t="s">
        <v>51</v>
      </c>
      <c r="J165" s="1" t="s">
        <v>48</v>
      </c>
    </row>
    <row r="166" spans="2:10">
      <c r="B166" s="25" t="s">
        <v>908</v>
      </c>
      <c r="C166" s="1" t="s">
        <v>638</v>
      </c>
      <c r="D166" s="1" t="s">
        <v>232</v>
      </c>
      <c r="E166" s="1">
        <v>1.77</v>
      </c>
      <c r="F166" s="1">
        <v>0.04</v>
      </c>
      <c r="G166" s="3">
        <v>78.599999999999994</v>
      </c>
      <c r="H166" s="48">
        <v>1.7</v>
      </c>
      <c r="I166" s="1" t="s">
        <v>51</v>
      </c>
      <c r="J166" s="1" t="s">
        <v>252</v>
      </c>
    </row>
    <row r="167" spans="2:10">
      <c r="B167" s="25" t="s">
        <v>901</v>
      </c>
      <c r="C167" s="1" t="s">
        <v>638</v>
      </c>
      <c r="D167" s="1" t="s">
        <v>232</v>
      </c>
      <c r="E167" s="1">
        <v>2.11</v>
      </c>
      <c r="F167" s="1">
        <v>0.04</v>
      </c>
      <c r="G167" s="3">
        <v>79.3</v>
      </c>
      <c r="H167" s="48">
        <v>1.7</v>
      </c>
      <c r="I167" s="1" t="s">
        <v>51</v>
      </c>
      <c r="J167" s="1" t="s">
        <v>252</v>
      </c>
    </row>
    <row r="168" spans="2:10">
      <c r="B168" s="25" t="s">
        <v>909</v>
      </c>
      <c r="C168" s="1" t="s">
        <v>638</v>
      </c>
      <c r="D168" s="1" t="s">
        <v>232</v>
      </c>
      <c r="E168" s="1">
        <v>3.87</v>
      </c>
      <c r="F168" s="1">
        <v>0.08</v>
      </c>
      <c r="G168" s="12">
        <v>80.8</v>
      </c>
      <c r="H168" s="48">
        <v>1.8</v>
      </c>
      <c r="I168" s="1" t="s">
        <v>51</v>
      </c>
      <c r="J168" s="1" t="s">
        <v>252</v>
      </c>
    </row>
    <row r="169" spans="2:10">
      <c r="B169" s="25">
        <v>808</v>
      </c>
      <c r="C169" s="1" t="s">
        <v>638</v>
      </c>
      <c r="D169" s="1" t="s">
        <v>66</v>
      </c>
      <c r="E169" s="1">
        <v>3.87</v>
      </c>
      <c r="F169" s="1">
        <v>0.08</v>
      </c>
      <c r="G169" s="3">
        <v>79.599999999999994</v>
      </c>
      <c r="H169" s="48">
        <v>1.7</v>
      </c>
      <c r="I169" s="1" t="s">
        <v>51</v>
      </c>
      <c r="J169" s="1" t="s">
        <v>48</v>
      </c>
    </row>
    <row r="170" spans="2:10">
      <c r="B170" s="25" t="s">
        <v>910</v>
      </c>
      <c r="C170" s="1" t="s">
        <v>638</v>
      </c>
      <c r="D170" s="1" t="s">
        <v>247</v>
      </c>
      <c r="E170" s="1">
        <v>6.27</v>
      </c>
      <c r="F170" s="1">
        <v>0.13</v>
      </c>
      <c r="G170" s="3">
        <v>84.2</v>
      </c>
      <c r="H170" s="48">
        <v>1.8</v>
      </c>
      <c r="I170" s="1" t="s">
        <v>51</v>
      </c>
      <c r="J170" s="1" t="s">
        <v>248</v>
      </c>
    </row>
    <row r="171" spans="2:10">
      <c r="B171" s="25" t="s">
        <v>902</v>
      </c>
      <c r="C171" s="1" t="s">
        <v>638</v>
      </c>
      <c r="D171" s="1" t="s">
        <v>247</v>
      </c>
      <c r="E171" s="1">
        <v>6.02</v>
      </c>
      <c r="F171" s="1">
        <v>0.12</v>
      </c>
      <c r="G171" s="3">
        <v>86.2</v>
      </c>
      <c r="H171" s="48">
        <v>1.9</v>
      </c>
      <c r="I171" s="1" t="s">
        <v>253</v>
      </c>
      <c r="J171" s="1" t="s">
        <v>248</v>
      </c>
    </row>
    <row r="172" spans="2:10">
      <c r="B172" s="25" t="s">
        <v>911</v>
      </c>
      <c r="C172" s="1" t="s">
        <v>638</v>
      </c>
      <c r="D172" s="1" t="s">
        <v>247</v>
      </c>
      <c r="E172" s="1">
        <v>6.05</v>
      </c>
      <c r="F172" s="1">
        <v>0.12</v>
      </c>
      <c r="G172" s="3">
        <v>87.1</v>
      </c>
      <c r="H172" s="48">
        <v>1.9</v>
      </c>
      <c r="I172" s="1" t="s">
        <v>253</v>
      </c>
      <c r="J172" s="1" t="s">
        <v>248</v>
      </c>
    </row>
    <row r="173" spans="2:10">
      <c r="B173" s="25" t="s">
        <v>903</v>
      </c>
      <c r="C173" s="1" t="s">
        <v>638</v>
      </c>
      <c r="D173" s="1" t="s">
        <v>247</v>
      </c>
      <c r="E173" s="1">
        <v>2.91</v>
      </c>
      <c r="F173" s="1">
        <v>0.09</v>
      </c>
      <c r="G173" s="3">
        <v>89.5</v>
      </c>
      <c r="H173" s="48">
        <v>2.8</v>
      </c>
      <c r="I173" s="1" t="s">
        <v>253</v>
      </c>
      <c r="J173" s="1" t="s">
        <v>248</v>
      </c>
    </row>
    <row r="174" spans="2:10">
      <c r="B174" s="25" t="s">
        <v>912</v>
      </c>
      <c r="C174" s="1" t="s">
        <v>638</v>
      </c>
      <c r="D174" s="1" t="s">
        <v>247</v>
      </c>
      <c r="E174" s="1">
        <v>5.61</v>
      </c>
      <c r="F174" s="1">
        <v>0.11</v>
      </c>
      <c r="G174" s="3">
        <v>93.2</v>
      </c>
      <c r="H174" s="52">
        <v>2</v>
      </c>
      <c r="I174" s="1" t="s">
        <v>253</v>
      </c>
      <c r="J174" s="1" t="s">
        <v>248</v>
      </c>
    </row>
    <row r="175" spans="2:10">
      <c r="B175" s="25" t="s">
        <v>913</v>
      </c>
      <c r="C175" s="1" t="s">
        <v>638</v>
      </c>
      <c r="D175" s="1" t="s">
        <v>247</v>
      </c>
      <c r="E175" s="4">
        <v>4.5999999999999996</v>
      </c>
      <c r="F175" s="1">
        <v>0.09</v>
      </c>
      <c r="G175" s="3">
        <v>87.5</v>
      </c>
      <c r="H175" s="48">
        <v>1.9</v>
      </c>
      <c r="I175" s="1" t="s">
        <v>253</v>
      </c>
      <c r="J175" s="1" t="s">
        <v>248</v>
      </c>
    </row>
    <row r="176" spans="2:10">
      <c r="B176" s="25" t="s">
        <v>914</v>
      </c>
      <c r="C176" s="1" t="s">
        <v>638</v>
      </c>
      <c r="D176" s="1" t="s">
        <v>247</v>
      </c>
      <c r="E176" s="1">
        <v>3.97</v>
      </c>
      <c r="F176" s="1">
        <v>0.08</v>
      </c>
      <c r="G176" s="3">
        <v>96.4</v>
      </c>
      <c r="H176" s="48">
        <v>2.1</v>
      </c>
      <c r="I176" s="1" t="s">
        <v>253</v>
      </c>
      <c r="J176" s="1" t="s">
        <v>248</v>
      </c>
    </row>
    <row r="177" spans="2:10">
      <c r="B177" s="25" t="s">
        <v>915</v>
      </c>
      <c r="C177" s="1" t="s">
        <v>638</v>
      </c>
      <c r="D177" s="1" t="s">
        <v>247</v>
      </c>
      <c r="E177" s="1">
        <v>6.82</v>
      </c>
      <c r="F177" s="1">
        <v>0.14000000000000001</v>
      </c>
      <c r="G177" s="12">
        <v>108.9</v>
      </c>
      <c r="H177" s="52">
        <v>2.2999999999999998</v>
      </c>
      <c r="I177" s="1" t="s">
        <v>253</v>
      </c>
      <c r="J177" s="1" t="s">
        <v>248</v>
      </c>
    </row>
    <row r="178" spans="2:10">
      <c r="B178" s="25" t="s">
        <v>904</v>
      </c>
      <c r="C178" s="1" t="s">
        <v>638</v>
      </c>
      <c r="D178" s="1" t="s">
        <v>247</v>
      </c>
      <c r="E178" s="1">
        <v>6.18</v>
      </c>
      <c r="F178" s="1">
        <v>0.12</v>
      </c>
      <c r="G178" s="12">
        <v>107.9</v>
      </c>
      <c r="H178" s="52">
        <v>2.2999999999999998</v>
      </c>
      <c r="I178" s="1" t="s">
        <v>253</v>
      </c>
      <c r="J178" s="1" t="s">
        <v>248</v>
      </c>
    </row>
    <row r="179" spans="2:10">
      <c r="B179" s="25" t="s">
        <v>916</v>
      </c>
      <c r="C179" s="1" t="s">
        <v>638</v>
      </c>
      <c r="D179" s="1" t="s">
        <v>247</v>
      </c>
      <c r="E179" s="1">
        <v>3.46</v>
      </c>
      <c r="F179" s="1">
        <v>7.0000000000000007E-2</v>
      </c>
      <c r="G179" s="3">
        <v>89.5</v>
      </c>
      <c r="H179" s="52">
        <v>2</v>
      </c>
      <c r="I179" s="1" t="s">
        <v>253</v>
      </c>
      <c r="J179" s="1" t="s">
        <v>248</v>
      </c>
    </row>
    <row r="180" spans="2:10">
      <c r="B180" s="25" t="s">
        <v>917</v>
      </c>
      <c r="C180" s="1" t="s">
        <v>638</v>
      </c>
      <c r="D180" s="1" t="s">
        <v>247</v>
      </c>
      <c r="E180" s="4">
        <v>6.5</v>
      </c>
      <c r="F180" s="1">
        <v>0.13</v>
      </c>
      <c r="G180" s="12">
        <v>89</v>
      </c>
      <c r="H180" s="48">
        <v>1.9</v>
      </c>
      <c r="I180" s="1" t="s">
        <v>253</v>
      </c>
      <c r="J180" s="1" t="s">
        <v>248</v>
      </c>
    </row>
    <row r="181" spans="2:10">
      <c r="B181" s="25" t="s">
        <v>918</v>
      </c>
      <c r="C181" s="1" t="s">
        <v>638</v>
      </c>
      <c r="D181" s="1" t="s">
        <v>247</v>
      </c>
      <c r="E181" s="1">
        <v>3.18</v>
      </c>
      <c r="F181" s="1">
        <v>0.06</v>
      </c>
      <c r="G181" s="3">
        <v>87.1</v>
      </c>
      <c r="H181" s="52">
        <v>2</v>
      </c>
      <c r="I181" s="1" t="s">
        <v>253</v>
      </c>
      <c r="J181" s="1" t="s">
        <v>248</v>
      </c>
    </row>
    <row r="182" spans="2:10">
      <c r="B182" s="25" t="s">
        <v>905</v>
      </c>
      <c r="C182" s="1" t="s">
        <v>638</v>
      </c>
      <c r="D182" s="1" t="s">
        <v>247</v>
      </c>
      <c r="E182" s="1">
        <v>2.72</v>
      </c>
      <c r="F182" s="1">
        <v>0.05</v>
      </c>
      <c r="G182" s="3">
        <v>85.7</v>
      </c>
      <c r="H182" s="48">
        <v>1.9</v>
      </c>
      <c r="I182" s="1" t="s">
        <v>253</v>
      </c>
      <c r="J182" s="1" t="s">
        <v>248</v>
      </c>
    </row>
    <row r="183" spans="2:10">
      <c r="B183" s="25" t="s">
        <v>919</v>
      </c>
      <c r="C183" s="1" t="s">
        <v>638</v>
      </c>
      <c r="D183" s="1" t="s">
        <v>247</v>
      </c>
      <c r="E183" s="1">
        <v>2.65</v>
      </c>
      <c r="F183" s="1">
        <v>0.05</v>
      </c>
      <c r="G183" s="3">
        <v>87.1</v>
      </c>
      <c r="H183" s="48">
        <v>1.9</v>
      </c>
      <c r="I183" s="1" t="s">
        <v>253</v>
      </c>
      <c r="J183" s="1" t="s">
        <v>248</v>
      </c>
    </row>
    <row r="184" spans="2:10">
      <c r="B184" s="25" t="s">
        <v>906</v>
      </c>
      <c r="C184" s="1" t="s">
        <v>638</v>
      </c>
      <c r="D184" s="1" t="s">
        <v>247</v>
      </c>
      <c r="E184" s="1">
        <v>3.15</v>
      </c>
      <c r="F184" s="1">
        <v>0.06</v>
      </c>
      <c r="G184" s="3">
        <v>92.7</v>
      </c>
      <c r="H184" s="52">
        <v>2</v>
      </c>
      <c r="I184" s="1" t="s">
        <v>253</v>
      </c>
      <c r="J184" s="1" t="s">
        <v>248</v>
      </c>
    </row>
    <row r="185" spans="2:10">
      <c r="B185" s="25" t="s">
        <v>920</v>
      </c>
      <c r="C185" s="1" t="s">
        <v>638</v>
      </c>
      <c r="D185" s="1" t="s">
        <v>247</v>
      </c>
      <c r="E185" s="1">
        <v>4.4800000000000004</v>
      </c>
      <c r="F185" s="1">
        <v>0.09</v>
      </c>
      <c r="G185" s="12">
        <v>79</v>
      </c>
      <c r="H185" s="48">
        <v>1.8</v>
      </c>
      <c r="I185" s="1" t="s">
        <v>253</v>
      </c>
      <c r="J185" s="1" t="s">
        <v>248</v>
      </c>
    </row>
    <row r="186" spans="2:10">
      <c r="B186" s="25" t="s">
        <v>907</v>
      </c>
      <c r="C186" s="1" t="s">
        <v>638</v>
      </c>
      <c r="D186" s="1" t="s">
        <v>247</v>
      </c>
      <c r="E186" s="4">
        <v>4.2</v>
      </c>
      <c r="F186" s="1">
        <v>0.08</v>
      </c>
      <c r="G186" s="3">
        <v>79.3</v>
      </c>
      <c r="H186" s="48">
        <v>1.8</v>
      </c>
      <c r="I186" s="1" t="s">
        <v>253</v>
      </c>
      <c r="J186" s="1" t="s">
        <v>248</v>
      </c>
    </row>
    <row r="187" spans="2:10">
      <c r="B187" s="25" t="s">
        <v>921</v>
      </c>
      <c r="C187" s="1" t="s">
        <v>638</v>
      </c>
      <c r="D187" s="1" t="s">
        <v>247</v>
      </c>
      <c r="E187" s="1">
        <v>3.44</v>
      </c>
      <c r="F187" s="1">
        <v>7.0000000000000007E-2</v>
      </c>
      <c r="G187" s="3">
        <v>81.7</v>
      </c>
      <c r="H187" s="48">
        <v>1.8</v>
      </c>
      <c r="I187" s="1" t="s">
        <v>253</v>
      </c>
      <c r="J187" s="1" t="s">
        <v>248</v>
      </c>
    </row>
    <row r="188" spans="2:10">
      <c r="B188" s="25" t="s">
        <v>922</v>
      </c>
      <c r="C188" s="1" t="s">
        <v>638</v>
      </c>
      <c r="D188" s="1" t="s">
        <v>247</v>
      </c>
      <c r="E188" s="1">
        <v>3.43</v>
      </c>
      <c r="F188" s="4">
        <v>0.1</v>
      </c>
      <c r="G188" s="12">
        <v>84</v>
      </c>
      <c r="H188" s="48">
        <v>2.6</v>
      </c>
      <c r="I188" s="1" t="s">
        <v>253</v>
      </c>
      <c r="J188" s="1" t="s">
        <v>248</v>
      </c>
    </row>
    <row r="189" spans="2:10">
      <c r="B189" s="25" t="s">
        <v>923</v>
      </c>
      <c r="C189" s="1" t="s">
        <v>638</v>
      </c>
      <c r="D189" s="1" t="s">
        <v>247</v>
      </c>
      <c r="E189" s="1">
        <v>3.68</v>
      </c>
      <c r="F189" s="1">
        <v>0.11</v>
      </c>
      <c r="G189" s="3">
        <v>89.9</v>
      </c>
      <c r="H189" s="48">
        <v>2.8</v>
      </c>
      <c r="I189" s="1" t="s">
        <v>253</v>
      </c>
      <c r="J189" s="1" t="s">
        <v>248</v>
      </c>
    </row>
    <row r="190" spans="2:10">
      <c r="B190" s="25" t="s">
        <v>924</v>
      </c>
      <c r="C190" s="1" t="s">
        <v>638</v>
      </c>
      <c r="D190" s="1" t="s">
        <v>247</v>
      </c>
      <c r="E190" s="1">
        <v>3.82</v>
      </c>
      <c r="F190" s="1">
        <v>0.08</v>
      </c>
      <c r="G190" s="3">
        <v>91.4</v>
      </c>
      <c r="H190" s="52">
        <v>2</v>
      </c>
      <c r="I190" s="1" t="s">
        <v>253</v>
      </c>
      <c r="J190" s="1" t="s">
        <v>248</v>
      </c>
    </row>
    <row r="191" spans="2:10">
      <c r="B191" s="25" t="s">
        <v>925</v>
      </c>
      <c r="C191" s="1" t="s">
        <v>638</v>
      </c>
      <c r="D191" s="1" t="s">
        <v>247</v>
      </c>
      <c r="E191" s="1">
        <v>3.67</v>
      </c>
      <c r="F191" s="1">
        <v>7.0000000000000007E-2</v>
      </c>
      <c r="G191" s="3">
        <v>82.4</v>
      </c>
      <c r="H191" s="48">
        <v>1.8</v>
      </c>
      <c r="I191" s="1" t="s">
        <v>253</v>
      </c>
      <c r="J191" s="1" t="s">
        <v>248</v>
      </c>
    </row>
    <row r="192" spans="2:10">
      <c r="B192" s="25" t="s">
        <v>926</v>
      </c>
      <c r="C192" s="1" t="s">
        <v>638</v>
      </c>
      <c r="D192" s="1" t="s">
        <v>247</v>
      </c>
      <c r="E192" s="1">
        <v>3.76</v>
      </c>
      <c r="F192" s="1">
        <v>0.08</v>
      </c>
      <c r="G192" s="3">
        <v>81.900000000000006</v>
      </c>
      <c r="H192" s="48">
        <v>1.8</v>
      </c>
      <c r="I192" s="1" t="s">
        <v>253</v>
      </c>
      <c r="J192" s="1" t="s">
        <v>248</v>
      </c>
    </row>
    <row r="193" spans="1:10">
      <c r="B193" s="25" t="s">
        <v>927</v>
      </c>
      <c r="C193" s="1" t="s">
        <v>638</v>
      </c>
      <c r="D193" s="1" t="s">
        <v>247</v>
      </c>
      <c r="E193" s="1">
        <v>4.57</v>
      </c>
      <c r="F193" s="1">
        <v>0.09</v>
      </c>
      <c r="G193" s="3">
        <v>82.6</v>
      </c>
      <c r="H193" s="48">
        <v>1.8</v>
      </c>
      <c r="I193" s="1" t="s">
        <v>253</v>
      </c>
      <c r="J193" s="1" t="s">
        <v>248</v>
      </c>
    </row>
    <row r="194" spans="1:10">
      <c r="B194" s="25" t="s">
        <v>928</v>
      </c>
      <c r="C194" s="1" t="s">
        <v>638</v>
      </c>
      <c r="D194" s="1" t="s">
        <v>247</v>
      </c>
      <c r="E194" s="1">
        <v>3.69</v>
      </c>
      <c r="F194" s="1">
        <v>7.0000000000000007E-2</v>
      </c>
      <c r="G194" s="3">
        <v>82.5</v>
      </c>
      <c r="H194" s="48">
        <v>1.8</v>
      </c>
      <c r="I194" s="1" t="s">
        <v>253</v>
      </c>
      <c r="J194" s="1" t="s">
        <v>248</v>
      </c>
    </row>
    <row r="195" spans="1:10">
      <c r="B195" s="25" t="s">
        <v>929</v>
      </c>
      <c r="C195" s="1" t="s">
        <v>638</v>
      </c>
      <c r="D195" s="1" t="s">
        <v>247</v>
      </c>
      <c r="E195" s="1">
        <v>5.34</v>
      </c>
      <c r="F195" s="1">
        <v>0.11</v>
      </c>
      <c r="G195" s="3">
        <v>78.400000000000006</v>
      </c>
      <c r="H195" s="48">
        <v>1.7</v>
      </c>
      <c r="I195" s="1" t="s">
        <v>253</v>
      </c>
      <c r="J195" s="1" t="s">
        <v>248</v>
      </c>
    </row>
    <row r="196" spans="1:10">
      <c r="B196" s="25" t="s">
        <v>930</v>
      </c>
      <c r="C196" s="1" t="s">
        <v>638</v>
      </c>
      <c r="D196" s="1" t="s">
        <v>247</v>
      </c>
      <c r="E196" s="1">
        <v>5.41</v>
      </c>
      <c r="F196" s="1">
        <v>0.11</v>
      </c>
      <c r="G196" s="12">
        <v>77</v>
      </c>
      <c r="H196" s="48">
        <v>1.7</v>
      </c>
      <c r="I196" s="1" t="s">
        <v>253</v>
      </c>
      <c r="J196" s="1" t="s">
        <v>248</v>
      </c>
    </row>
    <row r="197" spans="1:10">
      <c r="B197" s="25" t="s">
        <v>931</v>
      </c>
      <c r="C197" s="1" t="s">
        <v>638</v>
      </c>
      <c r="D197" s="1" t="s">
        <v>247</v>
      </c>
      <c r="E197" s="1">
        <v>4.49</v>
      </c>
      <c r="F197" s="1">
        <v>0.09</v>
      </c>
      <c r="G197" s="3">
        <v>76.8</v>
      </c>
      <c r="H197" s="48">
        <v>1.7</v>
      </c>
      <c r="I197" s="1" t="s">
        <v>253</v>
      </c>
      <c r="J197" s="1" t="s">
        <v>248</v>
      </c>
    </row>
    <row r="198" spans="1:10">
      <c r="B198" s="25" t="s">
        <v>932</v>
      </c>
      <c r="C198" s="1" t="s">
        <v>638</v>
      </c>
      <c r="D198" s="1" t="s">
        <v>247</v>
      </c>
      <c r="E198" s="1">
        <v>4.26</v>
      </c>
      <c r="F198" s="1">
        <v>0.09</v>
      </c>
      <c r="G198" s="3">
        <v>78.3</v>
      </c>
      <c r="H198" s="48">
        <v>1.7</v>
      </c>
      <c r="I198" s="1" t="s">
        <v>253</v>
      </c>
      <c r="J198" s="1" t="s">
        <v>248</v>
      </c>
    </row>
    <row r="199" spans="1:10">
      <c r="B199" s="25"/>
      <c r="G199" s="3"/>
    </row>
    <row r="200" spans="1:10">
      <c r="A200" s="3" t="s">
        <v>1020</v>
      </c>
      <c r="B200" s="3"/>
    </row>
    <row r="201" spans="1:10">
      <c r="A201" s="3"/>
      <c r="B201" s="1" t="s">
        <v>725</v>
      </c>
      <c r="C201" s="1" t="s">
        <v>638</v>
      </c>
      <c r="D201" s="1" t="s">
        <v>1</v>
      </c>
      <c r="E201" s="4">
        <v>3.98</v>
      </c>
      <c r="F201" s="1">
        <v>0.08</v>
      </c>
      <c r="G201" s="12">
        <v>87.3</v>
      </c>
      <c r="H201" s="48">
        <v>1.9</v>
      </c>
      <c r="I201" s="1" t="s">
        <v>1068</v>
      </c>
      <c r="J201" s="1" t="s">
        <v>18</v>
      </c>
    </row>
    <row r="202" spans="1:10">
      <c r="A202" s="3"/>
      <c r="B202" s="1" t="s">
        <v>726</v>
      </c>
      <c r="C202" s="1" t="s">
        <v>638</v>
      </c>
      <c r="D202" s="1" t="s">
        <v>1</v>
      </c>
      <c r="E202" s="4">
        <v>6</v>
      </c>
      <c r="F202" s="1">
        <v>0.12</v>
      </c>
      <c r="G202" s="12">
        <v>86.7</v>
      </c>
      <c r="H202" s="48">
        <v>1.9</v>
      </c>
      <c r="I202" s="1" t="s">
        <v>1068</v>
      </c>
      <c r="J202" s="1" t="s">
        <v>18</v>
      </c>
    </row>
    <row r="203" spans="1:10">
      <c r="A203" s="3"/>
      <c r="B203" s="1" t="s">
        <v>727</v>
      </c>
      <c r="C203" s="1" t="s">
        <v>638</v>
      </c>
      <c r="D203" s="1" t="s">
        <v>1</v>
      </c>
      <c r="E203" s="4">
        <v>6</v>
      </c>
      <c r="F203" s="1">
        <v>0.12</v>
      </c>
      <c r="G203" s="12">
        <v>90.1</v>
      </c>
      <c r="H203" s="52">
        <v>2</v>
      </c>
      <c r="I203" s="1" t="s">
        <v>1068</v>
      </c>
      <c r="J203" s="1" t="s">
        <v>18</v>
      </c>
    </row>
    <row r="204" spans="1:10">
      <c r="A204" s="3"/>
      <c r="B204" s="1" t="s">
        <v>728</v>
      </c>
      <c r="C204" s="1" t="s">
        <v>638</v>
      </c>
      <c r="D204" s="1" t="s">
        <v>1</v>
      </c>
      <c r="E204" s="4">
        <v>5.8</v>
      </c>
      <c r="F204" s="1">
        <v>0.12</v>
      </c>
      <c r="G204" s="12">
        <v>88.8</v>
      </c>
      <c r="H204" s="48">
        <v>1.9</v>
      </c>
      <c r="I204" s="1" t="s">
        <v>1068</v>
      </c>
      <c r="J204" s="1" t="s">
        <v>18</v>
      </c>
    </row>
    <row r="205" spans="1:10">
      <c r="A205" s="3"/>
      <c r="B205" s="1" t="s">
        <v>729</v>
      </c>
      <c r="C205" s="1" t="s">
        <v>638</v>
      </c>
      <c r="D205" s="1" t="s">
        <v>1</v>
      </c>
      <c r="E205" s="4">
        <v>7.16</v>
      </c>
      <c r="F205" s="1">
        <v>0.14000000000000001</v>
      </c>
      <c r="G205" s="12">
        <v>87</v>
      </c>
      <c r="H205" s="48">
        <v>1.9</v>
      </c>
      <c r="I205" s="1" t="s">
        <v>1068</v>
      </c>
      <c r="J205" s="1" t="s">
        <v>18</v>
      </c>
    </row>
    <row r="206" spans="1:10">
      <c r="A206" s="3"/>
      <c r="E206" s="4"/>
      <c r="G206" s="12"/>
    </row>
    <row r="207" spans="1:10">
      <c r="A207" s="3" t="s">
        <v>1022</v>
      </c>
    </row>
    <row r="208" spans="1:10">
      <c r="B208" s="25" t="s">
        <v>512</v>
      </c>
      <c r="C208" s="1" t="s">
        <v>511</v>
      </c>
      <c r="D208" s="1" t="s">
        <v>4</v>
      </c>
      <c r="E208" s="4">
        <v>0.28000000000000003</v>
      </c>
      <c r="F208" s="32" t="s">
        <v>806</v>
      </c>
      <c r="G208" s="3">
        <v>92.6</v>
      </c>
      <c r="H208" s="48">
        <v>2.2999999999999998</v>
      </c>
      <c r="I208" s="1" t="s">
        <v>378</v>
      </c>
    </row>
    <row r="209" spans="1:10">
      <c r="B209" s="25" t="s">
        <v>513</v>
      </c>
      <c r="C209" s="1" t="s">
        <v>511</v>
      </c>
      <c r="D209" s="1" t="s">
        <v>6</v>
      </c>
      <c r="E209" s="1">
        <v>5.46</v>
      </c>
      <c r="F209" s="32" t="s">
        <v>806</v>
      </c>
      <c r="G209" s="3">
        <v>76.2</v>
      </c>
      <c r="H209" s="48">
        <v>1.7</v>
      </c>
      <c r="I209" s="1" t="s">
        <v>378</v>
      </c>
    </row>
    <row r="210" spans="1:10">
      <c r="B210" s="25" t="s">
        <v>514</v>
      </c>
      <c r="C210" s="1" t="s">
        <v>639</v>
      </c>
      <c r="D210" s="1" t="s">
        <v>4</v>
      </c>
      <c r="E210" s="4">
        <v>0.4</v>
      </c>
      <c r="F210" s="32" t="s">
        <v>806</v>
      </c>
      <c r="G210" s="3">
        <v>69.7</v>
      </c>
      <c r="H210" s="48">
        <v>1.6</v>
      </c>
      <c r="I210" s="1" t="s">
        <v>379</v>
      </c>
    </row>
    <row r="211" spans="1:10">
      <c r="B211" s="25" t="s">
        <v>515</v>
      </c>
      <c r="C211" s="1" t="s">
        <v>511</v>
      </c>
      <c r="D211" s="1" t="s">
        <v>4</v>
      </c>
      <c r="E211" s="1">
        <v>0.46</v>
      </c>
      <c r="F211" s="32" t="s">
        <v>806</v>
      </c>
      <c r="G211" s="3">
        <v>75.900000000000006</v>
      </c>
      <c r="H211" s="48">
        <v>1.8</v>
      </c>
      <c r="I211" s="1" t="s">
        <v>379</v>
      </c>
    </row>
    <row r="212" spans="1:10">
      <c r="B212" s="25" t="s">
        <v>516</v>
      </c>
      <c r="C212" s="1" t="s">
        <v>511</v>
      </c>
      <c r="D212" s="1" t="s">
        <v>6</v>
      </c>
      <c r="E212" s="1">
        <v>7.81</v>
      </c>
      <c r="F212" s="32" t="s">
        <v>806</v>
      </c>
      <c r="G212" s="3">
        <v>79.2</v>
      </c>
      <c r="H212" s="48">
        <v>1.8</v>
      </c>
      <c r="I212" s="1" t="s">
        <v>379</v>
      </c>
    </row>
    <row r="213" spans="1:10">
      <c r="B213" s="25" t="s">
        <v>517</v>
      </c>
      <c r="C213" s="1" t="s">
        <v>639</v>
      </c>
      <c r="D213" s="1" t="s">
        <v>4</v>
      </c>
      <c r="E213" s="1">
        <v>0.23</v>
      </c>
      <c r="F213" s="32" t="s">
        <v>806</v>
      </c>
      <c r="G213" s="12">
        <v>112.2</v>
      </c>
      <c r="H213" s="52">
        <v>3</v>
      </c>
      <c r="I213" s="1" t="s">
        <v>380</v>
      </c>
    </row>
    <row r="214" spans="1:10">
      <c r="B214" s="25" t="s">
        <v>518</v>
      </c>
      <c r="C214" s="1" t="s">
        <v>511</v>
      </c>
      <c r="D214" s="1" t="s">
        <v>6</v>
      </c>
      <c r="E214" s="1">
        <v>7.67</v>
      </c>
      <c r="F214" s="32" t="s">
        <v>806</v>
      </c>
      <c r="G214" s="3">
        <v>77.900000000000006</v>
      </c>
      <c r="H214" s="48">
        <v>1.7</v>
      </c>
      <c r="I214" s="1" t="s">
        <v>380</v>
      </c>
    </row>
    <row r="215" spans="1:10">
      <c r="B215" s="25" t="s">
        <v>506</v>
      </c>
      <c r="C215" s="1" t="s">
        <v>511</v>
      </c>
      <c r="D215" s="1" t="s">
        <v>6</v>
      </c>
      <c r="E215" s="1">
        <v>5.57</v>
      </c>
      <c r="F215" s="32" t="s">
        <v>806</v>
      </c>
      <c r="G215" s="3">
        <v>79.099999999999994</v>
      </c>
      <c r="H215" s="48">
        <v>1.7</v>
      </c>
      <c r="I215" s="1" t="s">
        <v>380</v>
      </c>
    </row>
    <row r="216" spans="1:10">
      <c r="B216" s="25" t="s">
        <v>507</v>
      </c>
      <c r="C216" s="1" t="s">
        <v>933</v>
      </c>
      <c r="D216" s="1" t="s">
        <v>6</v>
      </c>
      <c r="E216" s="1">
        <v>7.92</v>
      </c>
      <c r="F216" s="32" t="s">
        <v>806</v>
      </c>
      <c r="G216" s="3">
        <v>79.099999999999994</v>
      </c>
      <c r="H216" s="48">
        <v>1.8</v>
      </c>
      <c r="I216" s="1" t="s">
        <v>67</v>
      </c>
    </row>
    <row r="217" spans="1:10">
      <c r="B217" s="25" t="s">
        <v>508</v>
      </c>
      <c r="C217" s="1" t="s">
        <v>511</v>
      </c>
      <c r="D217" s="1" t="s">
        <v>6</v>
      </c>
      <c r="E217" s="1">
        <v>6.01</v>
      </c>
      <c r="F217" s="32" t="s">
        <v>806</v>
      </c>
      <c r="G217" s="12">
        <v>79</v>
      </c>
      <c r="H217" s="48">
        <v>1.7</v>
      </c>
      <c r="I217" s="1" t="s">
        <v>67</v>
      </c>
    </row>
    <row r="218" spans="1:10">
      <c r="B218" s="25" t="s">
        <v>509</v>
      </c>
      <c r="C218" s="1" t="s">
        <v>511</v>
      </c>
      <c r="D218" s="1" t="s">
        <v>4</v>
      </c>
      <c r="E218" s="1">
        <v>1.63</v>
      </c>
      <c r="F218" s="32" t="s">
        <v>806</v>
      </c>
      <c r="G218" s="3">
        <v>76.400000000000006</v>
      </c>
      <c r="H218" s="48">
        <v>1.7</v>
      </c>
      <c r="I218" s="1" t="s">
        <v>67</v>
      </c>
    </row>
    <row r="219" spans="1:10">
      <c r="B219" s="25" t="s">
        <v>510</v>
      </c>
      <c r="C219" s="1" t="s">
        <v>511</v>
      </c>
      <c r="D219" s="1" t="s">
        <v>934</v>
      </c>
      <c r="E219" s="1">
        <v>4.62</v>
      </c>
      <c r="F219" s="32" t="s">
        <v>806</v>
      </c>
      <c r="G219" s="12">
        <v>60</v>
      </c>
      <c r="H219" s="48">
        <v>1.3</v>
      </c>
      <c r="I219" s="1" t="s">
        <v>935</v>
      </c>
    </row>
    <row r="221" spans="1:10">
      <c r="A221" s="3" t="s">
        <v>1087</v>
      </c>
    </row>
    <row r="222" spans="1:10">
      <c r="B222" s="25" t="s">
        <v>231</v>
      </c>
      <c r="C222" s="1" t="s">
        <v>638</v>
      </c>
      <c r="D222" s="1" t="s">
        <v>232</v>
      </c>
      <c r="E222" s="4">
        <v>8.1440000000000001</v>
      </c>
      <c r="F222" s="4">
        <v>0.16300000000000001</v>
      </c>
      <c r="G222" s="3">
        <v>75.2</v>
      </c>
      <c r="H222" s="48">
        <v>1.6</v>
      </c>
      <c r="I222" s="1" t="s">
        <v>229</v>
      </c>
      <c r="J222" s="1" t="s">
        <v>230</v>
      </c>
    </row>
    <row r="223" spans="1:10">
      <c r="B223" s="25" t="s">
        <v>818</v>
      </c>
      <c r="C223" s="1" t="s">
        <v>646</v>
      </c>
      <c r="D223" s="1" t="s">
        <v>232</v>
      </c>
      <c r="E223" s="4">
        <v>8.1219999999999999</v>
      </c>
      <c r="F223" s="4">
        <v>0.16200000000000001</v>
      </c>
      <c r="G223" s="3">
        <v>73.7</v>
      </c>
      <c r="H223" s="48">
        <v>1.6</v>
      </c>
      <c r="I223" s="1" t="s">
        <v>229</v>
      </c>
      <c r="J223" s="1" t="s">
        <v>233</v>
      </c>
    </row>
    <row r="224" spans="1:10">
      <c r="B224" s="25" t="s">
        <v>234</v>
      </c>
      <c r="C224" s="1" t="s">
        <v>647</v>
      </c>
      <c r="D224" s="1" t="s">
        <v>232</v>
      </c>
      <c r="E224" s="4">
        <v>8.6880000000000006</v>
      </c>
      <c r="F224" s="4">
        <v>0.17399999999999999</v>
      </c>
      <c r="G224" s="12">
        <v>76</v>
      </c>
      <c r="H224" s="48">
        <v>1.7</v>
      </c>
      <c r="I224" s="1" t="s">
        <v>229</v>
      </c>
      <c r="J224" s="1" t="s">
        <v>233</v>
      </c>
    </row>
    <row r="225" spans="2:10">
      <c r="B225" s="25" t="s">
        <v>237</v>
      </c>
      <c r="C225" s="1" t="s">
        <v>638</v>
      </c>
      <c r="D225" s="1" t="s">
        <v>232</v>
      </c>
      <c r="E225" s="4">
        <v>7.8090000000000002</v>
      </c>
      <c r="F225" s="4">
        <v>0.156</v>
      </c>
      <c r="G225" s="3">
        <v>82.5</v>
      </c>
      <c r="H225" s="48">
        <v>1.8</v>
      </c>
      <c r="I225" s="1" t="s">
        <v>235</v>
      </c>
      <c r="J225" s="1" t="s">
        <v>236</v>
      </c>
    </row>
    <row r="226" spans="2:10">
      <c r="B226" s="25" t="s">
        <v>239</v>
      </c>
      <c r="C226" s="1" t="s">
        <v>646</v>
      </c>
      <c r="D226" s="1" t="s">
        <v>232</v>
      </c>
      <c r="E226" s="4">
        <v>7.3730000000000002</v>
      </c>
      <c r="F226" s="4">
        <v>0.14699999999999999</v>
      </c>
      <c r="G226" s="3">
        <v>82.5</v>
      </c>
      <c r="H226" s="48">
        <v>1.8</v>
      </c>
      <c r="I226" s="1" t="s">
        <v>238</v>
      </c>
      <c r="J226" s="1" t="s">
        <v>233</v>
      </c>
    </row>
    <row r="227" spans="2:10">
      <c r="B227" s="25" t="s">
        <v>240</v>
      </c>
      <c r="C227" s="1" t="s">
        <v>634</v>
      </c>
      <c r="D227" s="1" t="s">
        <v>232</v>
      </c>
      <c r="E227" s="4">
        <v>7.9219999999999997</v>
      </c>
      <c r="F227" s="4">
        <v>0.158</v>
      </c>
      <c r="G227" s="3">
        <v>83.1</v>
      </c>
      <c r="H227" s="48">
        <v>1.8</v>
      </c>
      <c r="I227" s="1" t="s">
        <v>238</v>
      </c>
      <c r="J227" s="1" t="s">
        <v>233</v>
      </c>
    </row>
    <row r="228" spans="2:10">
      <c r="B228" s="25" t="s">
        <v>241</v>
      </c>
      <c r="C228" s="1" t="s">
        <v>638</v>
      </c>
      <c r="D228" s="1" t="s">
        <v>232</v>
      </c>
      <c r="E228" s="4">
        <v>7.9560000000000004</v>
      </c>
      <c r="F228" s="4">
        <v>0.159</v>
      </c>
      <c r="G228" s="3">
        <v>81.900000000000006</v>
      </c>
      <c r="H228" s="48">
        <v>1.8</v>
      </c>
      <c r="I228" s="1" t="s">
        <v>238</v>
      </c>
      <c r="J228" s="1" t="s">
        <v>233</v>
      </c>
    </row>
    <row r="229" spans="2:10">
      <c r="B229" s="25" t="s">
        <v>242</v>
      </c>
      <c r="C229" s="1" t="s">
        <v>646</v>
      </c>
      <c r="D229" s="1" t="s">
        <v>243</v>
      </c>
      <c r="E229" s="4">
        <v>7.9909999999999997</v>
      </c>
      <c r="F229" s="4">
        <v>0.16</v>
      </c>
      <c r="G229" s="3">
        <v>80.7</v>
      </c>
      <c r="H229" s="48">
        <v>1.8</v>
      </c>
      <c r="I229" s="1" t="s">
        <v>238</v>
      </c>
      <c r="J229" s="1" t="s">
        <v>233</v>
      </c>
    </row>
    <row r="230" spans="2:10">
      <c r="B230" s="25" t="s">
        <v>246</v>
      </c>
      <c r="C230" s="1" t="s">
        <v>647</v>
      </c>
      <c r="D230" s="1" t="s">
        <v>247</v>
      </c>
      <c r="E230" s="4">
        <v>7.8159999999999998</v>
      </c>
      <c r="F230" s="4">
        <v>0.156</v>
      </c>
      <c r="G230" s="12">
        <v>83</v>
      </c>
      <c r="H230" s="48">
        <v>1.8</v>
      </c>
      <c r="I230" s="1" t="s">
        <v>244</v>
      </c>
      <c r="J230" s="1" t="s">
        <v>245</v>
      </c>
    </row>
    <row r="231" spans="2:10">
      <c r="B231" s="25" t="s">
        <v>9</v>
      </c>
      <c r="C231" s="1" t="s">
        <v>634</v>
      </c>
      <c r="D231" s="1" t="s">
        <v>6</v>
      </c>
      <c r="E231" s="4">
        <v>6.0979999999999999</v>
      </c>
      <c r="F231" s="4">
        <v>0.122</v>
      </c>
      <c r="G231" s="3">
        <v>83.3</v>
      </c>
      <c r="H231" s="48">
        <v>1.8</v>
      </c>
      <c r="I231" s="1" t="s">
        <v>47</v>
      </c>
      <c r="J231" s="1" t="s">
        <v>64</v>
      </c>
    </row>
    <row r="232" spans="2:10">
      <c r="B232" s="25" t="s">
        <v>882</v>
      </c>
      <c r="C232" s="1" t="s">
        <v>638</v>
      </c>
      <c r="D232" s="1" t="s">
        <v>6</v>
      </c>
      <c r="E232" s="4">
        <v>7.34</v>
      </c>
      <c r="F232" s="4">
        <v>0.14699999999999999</v>
      </c>
      <c r="G232" s="3">
        <v>85.5</v>
      </c>
      <c r="H232" s="48">
        <v>1.9</v>
      </c>
      <c r="I232" s="1" t="s">
        <v>47</v>
      </c>
      <c r="J232" s="1" t="s">
        <v>64</v>
      </c>
    </row>
    <row r="233" spans="2:10">
      <c r="B233" s="25" t="s">
        <v>883</v>
      </c>
      <c r="C233" s="1" t="s">
        <v>638</v>
      </c>
      <c r="D233" s="1" t="s">
        <v>6</v>
      </c>
      <c r="E233" s="4">
        <v>7.1970000000000001</v>
      </c>
      <c r="F233" s="4">
        <v>0.14399999999999999</v>
      </c>
      <c r="G233" s="3">
        <v>85.6</v>
      </c>
      <c r="H233" s="48">
        <v>1.9</v>
      </c>
      <c r="I233" s="1" t="s">
        <v>47</v>
      </c>
      <c r="J233" s="1" t="s">
        <v>64</v>
      </c>
    </row>
    <row r="234" spans="2:10">
      <c r="B234" s="25" t="s">
        <v>884</v>
      </c>
      <c r="C234" s="1" t="s">
        <v>638</v>
      </c>
      <c r="D234" s="1" t="s">
        <v>6</v>
      </c>
      <c r="E234" s="4">
        <v>8.1150000000000002</v>
      </c>
      <c r="F234" s="4">
        <v>0.16200000000000001</v>
      </c>
      <c r="G234" s="3">
        <v>83.9</v>
      </c>
      <c r="H234" s="48">
        <v>1.8</v>
      </c>
      <c r="I234" s="1" t="s">
        <v>47</v>
      </c>
      <c r="J234" s="1" t="s">
        <v>64</v>
      </c>
    </row>
    <row r="235" spans="2:10">
      <c r="B235" s="25" t="s">
        <v>885</v>
      </c>
      <c r="C235" s="1" t="s">
        <v>638</v>
      </c>
      <c r="D235" s="1" t="s">
        <v>6</v>
      </c>
      <c r="E235" s="4">
        <v>8.1120000000000001</v>
      </c>
      <c r="F235" s="4">
        <v>0.16200000000000001</v>
      </c>
      <c r="G235" s="3">
        <v>84.2</v>
      </c>
      <c r="H235" s="48">
        <v>1.8</v>
      </c>
      <c r="I235" s="1" t="s">
        <v>47</v>
      </c>
      <c r="J235" s="1" t="s">
        <v>64</v>
      </c>
    </row>
    <row r="236" spans="2:10">
      <c r="B236" s="25" t="s">
        <v>886</v>
      </c>
      <c r="C236" s="1" t="s">
        <v>638</v>
      </c>
      <c r="D236" s="1" t="s">
        <v>6</v>
      </c>
      <c r="E236" s="4">
        <v>8.3629999999999995</v>
      </c>
      <c r="F236" s="4">
        <v>0.16700000000000001</v>
      </c>
      <c r="G236" s="3">
        <v>83.1</v>
      </c>
      <c r="H236" s="48">
        <v>1.8</v>
      </c>
      <c r="I236" s="1" t="s">
        <v>47</v>
      </c>
      <c r="J236" s="1" t="s">
        <v>64</v>
      </c>
    </row>
    <row r="237" spans="2:10">
      <c r="B237" s="25" t="s">
        <v>887</v>
      </c>
      <c r="C237" s="1" t="s">
        <v>638</v>
      </c>
      <c r="D237" s="1" t="s">
        <v>6</v>
      </c>
      <c r="E237" s="4">
        <v>8.2530000000000001</v>
      </c>
      <c r="F237" s="4">
        <v>0.16500000000000001</v>
      </c>
      <c r="G237" s="3">
        <v>83.8</v>
      </c>
      <c r="H237" s="48">
        <v>1.8</v>
      </c>
      <c r="I237" s="1" t="s">
        <v>47</v>
      </c>
      <c r="J237" s="1" t="s">
        <v>64</v>
      </c>
    </row>
    <row r="238" spans="2:10">
      <c r="B238" s="25" t="s">
        <v>888</v>
      </c>
      <c r="C238" s="1" t="s">
        <v>638</v>
      </c>
      <c r="D238" s="1" t="s">
        <v>6</v>
      </c>
      <c r="E238" s="4">
        <v>8.24</v>
      </c>
      <c r="F238" s="4">
        <v>0.16500000000000001</v>
      </c>
      <c r="G238" s="3">
        <v>84.5</v>
      </c>
      <c r="H238" s="48">
        <v>1.9</v>
      </c>
      <c r="I238" s="1" t="s">
        <v>47</v>
      </c>
      <c r="J238" s="1" t="s">
        <v>64</v>
      </c>
    </row>
    <row r="239" spans="2:10">
      <c r="B239" s="25" t="s">
        <v>889</v>
      </c>
      <c r="C239" s="1" t="s">
        <v>638</v>
      </c>
      <c r="D239" s="1" t="s">
        <v>6</v>
      </c>
      <c r="E239" s="4">
        <v>8.2509999999999994</v>
      </c>
      <c r="F239" s="4">
        <v>0.16500000000000001</v>
      </c>
      <c r="G239" s="3">
        <v>83.1</v>
      </c>
      <c r="H239" s="48">
        <v>1.8</v>
      </c>
      <c r="I239" s="1" t="s">
        <v>47</v>
      </c>
      <c r="J239" s="1" t="s">
        <v>64</v>
      </c>
    </row>
    <row r="240" spans="2:10">
      <c r="B240" s="25" t="s">
        <v>890</v>
      </c>
      <c r="C240" s="1" t="s">
        <v>634</v>
      </c>
      <c r="D240" s="1" t="s">
        <v>6</v>
      </c>
      <c r="E240" s="4">
        <v>3.6549999999999998</v>
      </c>
      <c r="F240" s="4">
        <v>7.2999999999999995E-2</v>
      </c>
      <c r="G240" s="3">
        <v>79.3</v>
      </c>
      <c r="H240" s="48">
        <v>1.7</v>
      </c>
      <c r="I240" s="1" t="s">
        <v>47</v>
      </c>
      <c r="J240" s="1" t="s">
        <v>64</v>
      </c>
    </row>
    <row r="241" spans="1:14">
      <c r="B241" s="25" t="s">
        <v>891</v>
      </c>
      <c r="C241" s="1" t="s">
        <v>634</v>
      </c>
      <c r="D241" s="1" t="s">
        <v>6</v>
      </c>
      <c r="E241" s="4">
        <v>4.7880000000000003</v>
      </c>
      <c r="F241" s="4">
        <v>9.6000000000000002E-2</v>
      </c>
      <c r="G241" s="3">
        <v>76.3</v>
      </c>
      <c r="H241" s="48">
        <v>1.7</v>
      </c>
      <c r="I241" s="1" t="s">
        <v>47</v>
      </c>
      <c r="J241" s="1" t="s">
        <v>64</v>
      </c>
    </row>
    <row r="242" spans="1:14">
      <c r="B242" s="25" t="s">
        <v>892</v>
      </c>
      <c r="C242" s="1" t="s">
        <v>634</v>
      </c>
      <c r="D242" s="1" t="s">
        <v>6</v>
      </c>
      <c r="E242" s="4">
        <v>5.2960000000000003</v>
      </c>
      <c r="F242" s="4">
        <v>0.106</v>
      </c>
      <c r="G242" s="3">
        <v>76.400000000000006</v>
      </c>
      <c r="H242" s="48">
        <v>1.7</v>
      </c>
      <c r="I242" s="1" t="s">
        <v>47</v>
      </c>
      <c r="J242" s="1" t="s">
        <v>64</v>
      </c>
    </row>
    <row r="243" spans="1:14">
      <c r="B243" s="25" t="s">
        <v>893</v>
      </c>
      <c r="C243" s="1" t="s">
        <v>634</v>
      </c>
      <c r="D243" s="1" t="s">
        <v>6</v>
      </c>
      <c r="E243" s="4">
        <v>5.4550000000000001</v>
      </c>
      <c r="F243" s="4">
        <v>0.109</v>
      </c>
      <c r="G243" s="3">
        <v>75.3</v>
      </c>
      <c r="H243" s="48">
        <v>1.7</v>
      </c>
      <c r="I243" s="1" t="s">
        <v>47</v>
      </c>
      <c r="J243" s="1" t="s">
        <v>64</v>
      </c>
    </row>
    <row r="244" spans="1:14">
      <c r="B244" s="25" t="s">
        <v>894</v>
      </c>
      <c r="C244" s="1" t="s">
        <v>634</v>
      </c>
      <c r="D244" s="1" t="s">
        <v>6</v>
      </c>
      <c r="E244" s="4">
        <v>6.8579999999999997</v>
      </c>
      <c r="F244" s="4">
        <v>0.13700000000000001</v>
      </c>
      <c r="G244" s="3">
        <v>77.5</v>
      </c>
      <c r="H244" s="48">
        <v>1.7</v>
      </c>
      <c r="I244" s="1" t="s">
        <v>47</v>
      </c>
      <c r="J244" s="1" t="s">
        <v>64</v>
      </c>
    </row>
    <row r="245" spans="1:14">
      <c r="B245" s="25" t="s">
        <v>895</v>
      </c>
      <c r="C245" s="1" t="s">
        <v>634</v>
      </c>
      <c r="D245" s="1" t="s">
        <v>6</v>
      </c>
      <c r="E245" s="4">
        <v>6.6630000000000003</v>
      </c>
      <c r="F245" s="4">
        <v>0.13300000000000001</v>
      </c>
      <c r="G245" s="3">
        <v>77.7</v>
      </c>
      <c r="H245" s="48">
        <v>1.7</v>
      </c>
      <c r="I245" s="1" t="s">
        <v>47</v>
      </c>
      <c r="J245" s="1" t="s">
        <v>64</v>
      </c>
    </row>
    <row r="246" spans="1:14">
      <c r="B246" s="25" t="s">
        <v>896</v>
      </c>
      <c r="C246" s="1" t="s">
        <v>634</v>
      </c>
      <c r="D246" s="1" t="s">
        <v>6</v>
      </c>
      <c r="E246" s="4">
        <v>5.2089999999999996</v>
      </c>
      <c r="F246" s="4">
        <v>0.104</v>
      </c>
      <c r="G246" s="3">
        <v>75.2</v>
      </c>
      <c r="H246" s="48">
        <v>1.7</v>
      </c>
      <c r="I246" s="1" t="s">
        <v>47</v>
      </c>
      <c r="J246" s="1" t="s">
        <v>64</v>
      </c>
    </row>
    <row r="247" spans="1:14">
      <c r="B247" s="25" t="s">
        <v>897</v>
      </c>
      <c r="C247" s="1" t="s">
        <v>634</v>
      </c>
      <c r="D247" s="1" t="s">
        <v>6</v>
      </c>
      <c r="E247" s="4">
        <v>4.9870000000000001</v>
      </c>
      <c r="F247" s="4">
        <v>0.1</v>
      </c>
      <c r="G247" s="3">
        <v>76.5</v>
      </c>
      <c r="H247" s="48">
        <v>1.7</v>
      </c>
      <c r="I247" s="1" t="s">
        <v>47</v>
      </c>
      <c r="J247" s="1" t="s">
        <v>64</v>
      </c>
    </row>
    <row r="249" spans="1:14">
      <c r="A249" s="3" t="s">
        <v>652</v>
      </c>
      <c r="E249" s="31"/>
    </row>
    <row r="250" spans="1:14">
      <c r="B250" s="25" t="s">
        <v>659</v>
      </c>
      <c r="C250" s="1" t="s">
        <v>638</v>
      </c>
      <c r="D250" s="1" t="s">
        <v>6</v>
      </c>
      <c r="E250" s="4">
        <v>7.8449999999999998</v>
      </c>
      <c r="F250" s="4">
        <v>0.157</v>
      </c>
      <c r="G250" s="3">
        <v>74.599999999999994</v>
      </c>
      <c r="H250" s="48">
        <v>1.6</v>
      </c>
      <c r="I250" s="1" t="s">
        <v>49</v>
      </c>
      <c r="J250" s="1" t="s">
        <v>653</v>
      </c>
    </row>
    <row r="251" spans="1:14" s="6" customFormat="1">
      <c r="A251" s="3"/>
      <c r="B251" s="25" t="s">
        <v>660</v>
      </c>
      <c r="C251" s="1" t="s">
        <v>638</v>
      </c>
      <c r="D251" s="1" t="s">
        <v>6</v>
      </c>
      <c r="E251" s="4">
        <v>7.968</v>
      </c>
      <c r="F251" s="4">
        <v>0.159</v>
      </c>
      <c r="G251" s="3">
        <v>75.7</v>
      </c>
      <c r="H251" s="48">
        <v>1.7</v>
      </c>
      <c r="I251" s="1" t="s">
        <v>49</v>
      </c>
      <c r="J251" s="1" t="s">
        <v>653</v>
      </c>
      <c r="L251" s="63"/>
      <c r="N251" s="63"/>
    </row>
    <row r="252" spans="1:14">
      <c r="B252" s="25" t="s">
        <v>661</v>
      </c>
      <c r="C252" s="1" t="s">
        <v>638</v>
      </c>
      <c r="D252" s="1" t="s">
        <v>6</v>
      </c>
      <c r="E252" s="4">
        <v>8.2539999999999996</v>
      </c>
      <c r="F252" s="4">
        <v>0.16500000000000001</v>
      </c>
      <c r="G252" s="3">
        <v>78.3</v>
      </c>
      <c r="H252" s="48">
        <v>1.7</v>
      </c>
      <c r="I252" s="1" t="s">
        <v>49</v>
      </c>
      <c r="J252" s="1" t="s">
        <v>654</v>
      </c>
    </row>
    <row r="253" spans="1:14">
      <c r="B253" s="25" t="s">
        <v>662</v>
      </c>
      <c r="C253" s="1" t="s">
        <v>638</v>
      </c>
      <c r="D253" s="1" t="s">
        <v>6</v>
      </c>
      <c r="E253" s="4">
        <v>8.016</v>
      </c>
      <c r="F253" s="4">
        <v>0.16</v>
      </c>
      <c r="G253" s="3">
        <v>81.3</v>
      </c>
      <c r="H253" s="48">
        <v>1.8</v>
      </c>
      <c r="I253" s="1" t="s">
        <v>49</v>
      </c>
      <c r="J253" s="1" t="s">
        <v>654</v>
      </c>
    </row>
    <row r="254" spans="1:14">
      <c r="B254" s="26" t="s">
        <v>663</v>
      </c>
      <c r="C254" s="1" t="s">
        <v>638</v>
      </c>
      <c r="D254" s="1" t="s">
        <v>6</v>
      </c>
      <c r="E254" s="4">
        <v>7.6070000000000002</v>
      </c>
      <c r="F254" s="4">
        <v>0.152</v>
      </c>
      <c r="G254" s="3">
        <v>75.8</v>
      </c>
      <c r="H254" s="48">
        <v>1.7</v>
      </c>
      <c r="I254" s="1" t="s">
        <v>49</v>
      </c>
      <c r="J254" s="1" t="s">
        <v>7</v>
      </c>
    </row>
    <row r="255" spans="1:14">
      <c r="B255" s="26" t="s">
        <v>665</v>
      </c>
      <c r="C255" s="1" t="s">
        <v>638</v>
      </c>
      <c r="D255" s="1" t="s">
        <v>6</v>
      </c>
      <c r="E255" s="4">
        <v>8.0549999999999997</v>
      </c>
      <c r="F255" s="4">
        <v>0.161</v>
      </c>
      <c r="G255" s="3">
        <v>75.099999999999994</v>
      </c>
      <c r="H255" s="48">
        <v>1.6</v>
      </c>
      <c r="I255" s="1" t="s">
        <v>655</v>
      </c>
      <c r="J255" s="1" t="s">
        <v>7</v>
      </c>
    </row>
    <row r="256" spans="1:14">
      <c r="B256" s="26" t="s">
        <v>666</v>
      </c>
      <c r="C256" s="1" t="s">
        <v>638</v>
      </c>
      <c r="D256" s="1" t="s">
        <v>6</v>
      </c>
      <c r="E256" s="4">
        <v>8.1959999999999997</v>
      </c>
      <c r="F256" s="4">
        <v>0.16400000000000001</v>
      </c>
      <c r="G256" s="3">
        <v>79.2</v>
      </c>
      <c r="H256" s="48">
        <v>1.7</v>
      </c>
      <c r="I256" s="1" t="s">
        <v>655</v>
      </c>
      <c r="J256" s="1" t="s">
        <v>108</v>
      </c>
    </row>
    <row r="257" spans="1:10">
      <c r="B257" s="26" t="s">
        <v>667</v>
      </c>
      <c r="C257" s="1" t="s">
        <v>638</v>
      </c>
      <c r="D257" s="1" t="s">
        <v>6</v>
      </c>
      <c r="E257" s="4">
        <v>8.0470000000000006</v>
      </c>
      <c r="F257" s="4">
        <v>0.161</v>
      </c>
      <c r="G257" s="3">
        <v>81.3</v>
      </c>
      <c r="H257" s="48">
        <v>1.8</v>
      </c>
      <c r="I257" s="1" t="s">
        <v>655</v>
      </c>
      <c r="J257" s="1" t="s">
        <v>108</v>
      </c>
    </row>
    <row r="258" spans="1:10">
      <c r="B258" s="26" t="s">
        <v>668</v>
      </c>
      <c r="C258" s="1" t="s">
        <v>638</v>
      </c>
      <c r="D258" s="1" t="s">
        <v>6</v>
      </c>
      <c r="E258" s="4">
        <v>7.5979999999999999</v>
      </c>
      <c r="F258" s="4">
        <v>0.152</v>
      </c>
      <c r="G258" s="3">
        <v>81.3</v>
      </c>
      <c r="H258" s="48">
        <v>1.8</v>
      </c>
      <c r="I258" s="1" t="s">
        <v>655</v>
      </c>
      <c r="J258" s="1" t="s">
        <v>108</v>
      </c>
    </row>
    <row r="259" spans="1:10">
      <c r="B259" s="26" t="s">
        <v>669</v>
      </c>
      <c r="C259" s="1" t="s">
        <v>638</v>
      </c>
      <c r="D259" s="1" t="s">
        <v>6</v>
      </c>
      <c r="E259" s="4">
        <v>7.38</v>
      </c>
      <c r="F259" s="4">
        <v>0.14799999999999999</v>
      </c>
      <c r="G259" s="3">
        <v>76.400000000000006</v>
      </c>
      <c r="H259" s="48">
        <v>1.7</v>
      </c>
      <c r="I259" s="1" t="s">
        <v>655</v>
      </c>
      <c r="J259" s="1" t="s">
        <v>7</v>
      </c>
    </row>
    <row r="260" spans="1:10">
      <c r="B260" s="26" t="s">
        <v>671</v>
      </c>
      <c r="C260" s="1" t="s">
        <v>638</v>
      </c>
      <c r="D260" s="1" t="s">
        <v>6</v>
      </c>
      <c r="E260" s="4">
        <v>8.0719999999999992</v>
      </c>
      <c r="F260" s="4">
        <v>0.161</v>
      </c>
      <c r="G260" s="3">
        <v>77.7</v>
      </c>
      <c r="H260" s="48">
        <v>1.7</v>
      </c>
      <c r="I260" s="1" t="s">
        <v>657</v>
      </c>
      <c r="J260" s="1" t="s">
        <v>7</v>
      </c>
    </row>
    <row r="261" spans="1:10">
      <c r="B261" s="26" t="s">
        <v>672</v>
      </c>
      <c r="C261" s="1" t="s">
        <v>638</v>
      </c>
      <c r="D261" s="1" t="s">
        <v>6</v>
      </c>
      <c r="E261" s="4">
        <v>8.5220000000000002</v>
      </c>
      <c r="F261" s="4">
        <v>0.17</v>
      </c>
      <c r="G261" s="12">
        <v>76</v>
      </c>
      <c r="H261" s="48">
        <v>1.7</v>
      </c>
      <c r="I261" s="1" t="s">
        <v>657</v>
      </c>
      <c r="J261" s="1" t="s">
        <v>7</v>
      </c>
    </row>
    <row r="262" spans="1:10">
      <c r="B262" s="26" t="s">
        <v>673</v>
      </c>
      <c r="C262" s="1" t="s">
        <v>638</v>
      </c>
      <c r="D262" s="1" t="s">
        <v>6</v>
      </c>
      <c r="E262" s="4">
        <v>7.7889999999999997</v>
      </c>
      <c r="F262" s="4">
        <v>0.156</v>
      </c>
      <c r="G262" s="12">
        <v>82</v>
      </c>
      <c r="H262" s="48">
        <v>1.8</v>
      </c>
      <c r="I262" s="1" t="s">
        <v>657</v>
      </c>
      <c r="J262" s="1" t="s">
        <v>108</v>
      </c>
    </row>
    <row r="263" spans="1:10">
      <c r="B263" s="26" t="s">
        <v>674</v>
      </c>
      <c r="C263" s="1" t="s">
        <v>638</v>
      </c>
      <c r="D263" s="1" t="s">
        <v>6</v>
      </c>
      <c r="E263" s="4">
        <v>8.0039999999999996</v>
      </c>
      <c r="F263" s="4">
        <v>0.16</v>
      </c>
      <c r="G263" s="3">
        <v>80.3</v>
      </c>
      <c r="H263" s="48">
        <v>1.8</v>
      </c>
      <c r="I263" s="1" t="s">
        <v>657</v>
      </c>
      <c r="J263" s="1" t="s">
        <v>108</v>
      </c>
    </row>
    <row r="264" spans="1:10">
      <c r="B264" s="38"/>
    </row>
    <row r="265" spans="1:10">
      <c r="A265" s="3" t="s">
        <v>1019</v>
      </c>
    </row>
    <row r="266" spans="1:10">
      <c r="A266" s="3"/>
      <c r="B266" s="26" t="s">
        <v>674</v>
      </c>
      <c r="C266" s="1" t="s">
        <v>638</v>
      </c>
      <c r="D266" s="1" t="s">
        <v>1</v>
      </c>
      <c r="E266" s="4">
        <v>8.0039999999999996</v>
      </c>
      <c r="F266" s="4">
        <v>0.16</v>
      </c>
      <c r="G266" s="12">
        <v>81.3</v>
      </c>
      <c r="H266" s="48">
        <v>1.8</v>
      </c>
      <c r="I266" s="1" t="s">
        <v>657</v>
      </c>
      <c r="J266" s="1" t="s">
        <v>27</v>
      </c>
    </row>
    <row r="267" spans="1:10">
      <c r="A267" s="3"/>
      <c r="B267" s="26" t="s">
        <v>807</v>
      </c>
      <c r="C267" s="1" t="s">
        <v>638</v>
      </c>
      <c r="D267" s="1" t="s">
        <v>1</v>
      </c>
      <c r="E267" s="4">
        <v>8.0169999999999995</v>
      </c>
      <c r="F267" s="4">
        <v>0.16</v>
      </c>
      <c r="G267" s="3">
        <v>81.5</v>
      </c>
      <c r="H267" s="48">
        <v>1.8</v>
      </c>
      <c r="I267" s="1" t="s">
        <v>49</v>
      </c>
      <c r="J267" s="1" t="s">
        <v>27</v>
      </c>
    </row>
    <row r="268" spans="1:10">
      <c r="A268" s="3"/>
      <c r="B268" s="26" t="s">
        <v>808</v>
      </c>
      <c r="C268" s="1" t="s">
        <v>638</v>
      </c>
      <c r="D268" s="1" t="s">
        <v>1</v>
      </c>
      <c r="E268" s="4">
        <v>7.1980000000000004</v>
      </c>
      <c r="F268" s="4">
        <v>0.14399999999999999</v>
      </c>
      <c r="G268" s="3">
        <v>78.5</v>
      </c>
      <c r="H268" s="48">
        <v>1.7</v>
      </c>
      <c r="I268" s="1" t="s">
        <v>817</v>
      </c>
      <c r="J268" s="1" t="s">
        <v>816</v>
      </c>
    </row>
    <row r="269" spans="1:10">
      <c r="A269" s="3"/>
      <c r="B269" s="26" t="s">
        <v>809</v>
      </c>
      <c r="C269" s="1" t="s">
        <v>638</v>
      </c>
      <c r="D269" s="1" t="s">
        <v>1</v>
      </c>
      <c r="E269" s="4">
        <v>7.9290000000000003</v>
      </c>
      <c r="F269" s="4">
        <v>0.159</v>
      </c>
      <c r="G269" s="12">
        <v>76</v>
      </c>
      <c r="H269" s="48">
        <v>1.6</v>
      </c>
      <c r="I269" s="1" t="s">
        <v>817</v>
      </c>
      <c r="J269" s="1" t="s">
        <v>816</v>
      </c>
    </row>
    <row r="270" spans="1:10">
      <c r="A270" s="3"/>
      <c r="B270" s="26" t="s">
        <v>810</v>
      </c>
      <c r="C270" s="1" t="s">
        <v>638</v>
      </c>
      <c r="D270" s="1" t="s">
        <v>1</v>
      </c>
      <c r="E270" s="4">
        <v>8.3780000000000001</v>
      </c>
      <c r="F270" s="4">
        <v>0.16800000000000001</v>
      </c>
      <c r="G270" s="3">
        <v>75.400000000000006</v>
      </c>
      <c r="H270" s="48">
        <v>1.6</v>
      </c>
      <c r="I270" s="1" t="s">
        <v>817</v>
      </c>
      <c r="J270" s="1" t="s">
        <v>816</v>
      </c>
    </row>
    <row r="271" spans="1:10">
      <c r="A271" s="3"/>
      <c r="B271" s="26" t="s">
        <v>811</v>
      </c>
      <c r="C271" s="1" t="s">
        <v>638</v>
      </c>
      <c r="D271" s="1" t="s">
        <v>1</v>
      </c>
      <c r="E271" s="4">
        <v>8.5129999999999999</v>
      </c>
      <c r="F271" s="4">
        <v>0.17</v>
      </c>
      <c r="G271" s="3">
        <v>76.3</v>
      </c>
      <c r="H271" s="48">
        <v>1.7</v>
      </c>
      <c r="I271" s="1" t="s">
        <v>817</v>
      </c>
      <c r="J271" s="1" t="s">
        <v>816</v>
      </c>
    </row>
    <row r="272" spans="1:10">
      <c r="A272" s="3"/>
      <c r="B272" s="26" t="s">
        <v>812</v>
      </c>
      <c r="C272" s="1" t="s">
        <v>638</v>
      </c>
      <c r="D272" s="1" t="s">
        <v>1</v>
      </c>
      <c r="E272" s="4">
        <v>8.4779999999999998</v>
      </c>
      <c r="F272" s="4">
        <v>0.17</v>
      </c>
      <c r="G272" s="3">
        <v>75.2</v>
      </c>
      <c r="H272" s="48">
        <v>1.6</v>
      </c>
      <c r="I272" s="1" t="s">
        <v>817</v>
      </c>
      <c r="J272" s="1" t="s">
        <v>816</v>
      </c>
    </row>
    <row r="273" spans="1:10">
      <c r="A273" s="3"/>
      <c r="B273" s="26" t="s">
        <v>813</v>
      </c>
      <c r="C273" s="1" t="s">
        <v>638</v>
      </c>
      <c r="D273" s="1" t="s">
        <v>1</v>
      </c>
      <c r="E273" s="4">
        <v>8.5969999999999995</v>
      </c>
      <c r="F273" s="4">
        <v>0.17199999999999999</v>
      </c>
      <c r="G273" s="3">
        <v>77.5</v>
      </c>
      <c r="H273" s="48">
        <v>1.7</v>
      </c>
      <c r="I273" s="1" t="s">
        <v>817</v>
      </c>
      <c r="J273" s="1" t="s">
        <v>816</v>
      </c>
    </row>
    <row r="274" spans="1:10">
      <c r="A274" s="3"/>
      <c r="B274" s="26" t="s">
        <v>814</v>
      </c>
      <c r="C274" s="1" t="s">
        <v>638</v>
      </c>
      <c r="D274" s="1" t="s">
        <v>1</v>
      </c>
      <c r="E274" s="4">
        <v>8.3689999999999998</v>
      </c>
      <c r="F274" s="4">
        <v>0.16700000000000001</v>
      </c>
      <c r="G274" s="3">
        <v>78.2</v>
      </c>
      <c r="H274" s="48">
        <v>1.7</v>
      </c>
      <c r="I274" s="1" t="s">
        <v>817</v>
      </c>
      <c r="J274" s="1" t="s">
        <v>816</v>
      </c>
    </row>
    <row r="275" spans="1:10">
      <c r="A275" s="3"/>
      <c r="B275" s="26" t="s">
        <v>815</v>
      </c>
      <c r="C275" s="1" t="s">
        <v>638</v>
      </c>
      <c r="D275" s="1" t="s">
        <v>1</v>
      </c>
      <c r="E275" s="4">
        <v>8.2859999999999996</v>
      </c>
      <c r="F275" s="4">
        <v>0.16600000000000001</v>
      </c>
      <c r="G275" s="3">
        <v>77.3</v>
      </c>
      <c r="H275" s="48">
        <v>1.7</v>
      </c>
      <c r="I275" s="1" t="s">
        <v>817</v>
      </c>
      <c r="J275" s="1" t="s">
        <v>816</v>
      </c>
    </row>
    <row r="276" spans="1:10">
      <c r="A276" s="3"/>
    </row>
    <row r="277" spans="1:10">
      <c r="A277" s="8" t="s">
        <v>1084</v>
      </c>
      <c r="B277" s="9"/>
      <c r="C277" s="9"/>
      <c r="D277" s="9"/>
      <c r="E277" s="9"/>
      <c r="F277" s="9"/>
      <c r="G277" s="9"/>
      <c r="H277" s="50"/>
      <c r="I277" s="9"/>
      <c r="J277" s="9"/>
    </row>
    <row r="278" spans="1:10">
      <c r="A278" s="9"/>
      <c r="B278" s="46" t="s">
        <v>110</v>
      </c>
      <c r="C278" s="9" t="s">
        <v>645</v>
      </c>
      <c r="D278" s="9" t="s">
        <v>123</v>
      </c>
      <c r="E278" s="15">
        <v>7.6760000000000002</v>
      </c>
      <c r="F278" s="15">
        <v>0.154</v>
      </c>
      <c r="G278" s="8">
        <v>85.9</v>
      </c>
      <c r="H278" s="50">
        <v>1.9</v>
      </c>
      <c r="I278" s="9" t="s">
        <v>936</v>
      </c>
      <c r="J278" s="9" t="s">
        <v>127</v>
      </c>
    </row>
    <row r="279" spans="1:10">
      <c r="A279" s="9"/>
      <c r="B279" s="46" t="s">
        <v>572</v>
      </c>
      <c r="C279" s="9" t="s">
        <v>645</v>
      </c>
      <c r="D279" s="9" t="s">
        <v>128</v>
      </c>
      <c r="E279" s="42">
        <v>0.72499999999999998</v>
      </c>
      <c r="F279" s="42">
        <v>1.4E-2</v>
      </c>
      <c r="G279" s="8">
        <v>88.7</v>
      </c>
      <c r="H279" s="51">
        <v>2</v>
      </c>
      <c r="I279" s="9" t="s">
        <v>936</v>
      </c>
      <c r="J279" s="9" t="s">
        <v>127</v>
      </c>
    </row>
    <row r="280" spans="1:10">
      <c r="A280" s="9"/>
      <c r="B280" s="46" t="s">
        <v>388</v>
      </c>
      <c r="C280" s="9" t="s">
        <v>644</v>
      </c>
      <c r="D280" s="9" t="s">
        <v>243</v>
      </c>
      <c r="E280" s="15">
        <v>8.1039999999999992</v>
      </c>
      <c r="F280" s="15">
        <v>0.16200000000000001</v>
      </c>
      <c r="G280" s="8">
        <v>85.8</v>
      </c>
      <c r="H280" s="50">
        <v>1.9</v>
      </c>
      <c r="I280" s="9" t="s">
        <v>936</v>
      </c>
      <c r="J280" s="9" t="s">
        <v>245</v>
      </c>
    </row>
    <row r="281" spans="1:10">
      <c r="A281" s="9"/>
      <c r="B281" s="46" t="s">
        <v>111</v>
      </c>
      <c r="C281" s="9" t="s">
        <v>644</v>
      </c>
      <c r="D281" s="9" t="s">
        <v>243</v>
      </c>
      <c r="E281" s="15">
        <v>8.4450000000000003</v>
      </c>
      <c r="F281" s="15">
        <v>0.16900000000000001</v>
      </c>
      <c r="G281" s="8">
        <v>86.5</v>
      </c>
      <c r="H281" s="50">
        <v>1.9</v>
      </c>
      <c r="I281" s="9" t="s">
        <v>936</v>
      </c>
      <c r="J281" s="9" t="s">
        <v>245</v>
      </c>
    </row>
    <row r="282" spans="1:10">
      <c r="A282" s="9"/>
      <c r="B282" s="46" t="s">
        <v>117</v>
      </c>
      <c r="C282" s="9" t="s">
        <v>644</v>
      </c>
      <c r="D282" s="9" t="s">
        <v>243</v>
      </c>
      <c r="E282" s="15">
        <v>8.3190000000000008</v>
      </c>
      <c r="F282" s="15">
        <v>0.16600000000000001</v>
      </c>
      <c r="G282" s="8">
        <v>86.9</v>
      </c>
      <c r="H282" s="50">
        <v>1.9</v>
      </c>
      <c r="I282" s="9" t="s">
        <v>936</v>
      </c>
      <c r="J282" s="9" t="s">
        <v>245</v>
      </c>
    </row>
    <row r="283" spans="1:10">
      <c r="A283" s="9"/>
      <c r="B283" s="46" t="s">
        <v>109</v>
      </c>
      <c r="C283" s="9" t="s">
        <v>644</v>
      </c>
      <c r="D283" s="9" t="s">
        <v>243</v>
      </c>
      <c r="E283" s="15">
        <v>8.1300000000000008</v>
      </c>
      <c r="F283" s="15">
        <v>0.16300000000000001</v>
      </c>
      <c r="G283" s="8">
        <v>87.5</v>
      </c>
      <c r="H283" s="50">
        <v>1.9</v>
      </c>
      <c r="I283" s="9" t="s">
        <v>936</v>
      </c>
      <c r="J283" s="9" t="s">
        <v>245</v>
      </c>
    </row>
    <row r="284" spans="1:10">
      <c r="A284" s="9"/>
      <c r="B284" s="46" t="s">
        <v>12</v>
      </c>
      <c r="C284" s="9" t="s">
        <v>644</v>
      </c>
      <c r="D284" s="9" t="s">
        <v>243</v>
      </c>
      <c r="E284" s="15">
        <v>8.5459999999999994</v>
      </c>
      <c r="F284" s="15">
        <v>1.71</v>
      </c>
      <c r="G284" s="16">
        <v>85</v>
      </c>
      <c r="H284" s="50">
        <v>1.9</v>
      </c>
      <c r="I284" s="9" t="s">
        <v>936</v>
      </c>
      <c r="J284" s="9" t="s">
        <v>245</v>
      </c>
    </row>
    <row r="285" spans="1:10">
      <c r="A285" s="9"/>
      <c r="B285" s="46" t="s">
        <v>129</v>
      </c>
      <c r="C285" s="9" t="s">
        <v>644</v>
      </c>
      <c r="D285" s="9" t="s">
        <v>123</v>
      </c>
      <c r="E285" s="15">
        <v>8.4260000000000002</v>
      </c>
      <c r="F285" s="15">
        <v>0.16900000000000001</v>
      </c>
      <c r="G285" s="8">
        <v>86.1</v>
      </c>
      <c r="H285" s="50">
        <v>1.9</v>
      </c>
      <c r="I285" s="9" t="s">
        <v>936</v>
      </c>
      <c r="J285" s="9" t="s">
        <v>245</v>
      </c>
    </row>
    <row r="286" spans="1:10">
      <c r="A286" s="9"/>
      <c r="B286" s="46" t="s">
        <v>118</v>
      </c>
      <c r="C286" s="9" t="s">
        <v>638</v>
      </c>
      <c r="D286" s="9" t="s">
        <v>123</v>
      </c>
      <c r="E286" s="15">
        <v>6.681</v>
      </c>
      <c r="F286" s="15">
        <v>0.13400000000000001</v>
      </c>
      <c r="G286" s="8">
        <v>86.6</v>
      </c>
      <c r="H286" s="50">
        <v>1.9</v>
      </c>
      <c r="I286" s="9" t="s">
        <v>936</v>
      </c>
      <c r="J286" s="9" t="s">
        <v>127</v>
      </c>
    </row>
    <row r="287" spans="1:10">
      <c r="A287" s="9"/>
      <c r="B287" s="46" t="s">
        <v>42</v>
      </c>
      <c r="C287" s="9" t="s">
        <v>638</v>
      </c>
      <c r="D287" s="9" t="s">
        <v>243</v>
      </c>
      <c r="E287" s="15">
        <v>7.6749999999999998</v>
      </c>
      <c r="F287" s="15">
        <v>0.153</v>
      </c>
      <c r="G287" s="8">
        <v>85.5</v>
      </c>
      <c r="H287" s="50">
        <v>1.9</v>
      </c>
      <c r="I287" s="9" t="s">
        <v>936</v>
      </c>
      <c r="J287" s="9" t="s">
        <v>245</v>
      </c>
    </row>
    <row r="288" spans="1:10">
      <c r="A288" s="9"/>
      <c r="B288" s="46" t="s">
        <v>43</v>
      </c>
      <c r="C288" s="9" t="s">
        <v>638</v>
      </c>
      <c r="D288" s="9" t="s">
        <v>243</v>
      </c>
      <c r="E288" s="15">
        <v>7.492</v>
      </c>
      <c r="F288" s="15">
        <v>0.15</v>
      </c>
      <c r="G288" s="8">
        <v>84.3</v>
      </c>
      <c r="H288" s="50">
        <v>1.9</v>
      </c>
      <c r="I288" s="9" t="s">
        <v>936</v>
      </c>
      <c r="J288" s="9" t="s">
        <v>245</v>
      </c>
    </row>
    <row r="289" spans="1:14">
      <c r="A289" s="9"/>
      <c r="B289" s="46" t="s">
        <v>44</v>
      </c>
      <c r="C289" s="9" t="s">
        <v>638</v>
      </c>
      <c r="D289" s="9" t="s">
        <v>243</v>
      </c>
      <c r="E289" s="15">
        <v>8.657</v>
      </c>
      <c r="F289" s="15">
        <v>0.17299999999999999</v>
      </c>
      <c r="G289" s="8">
        <v>83.9</v>
      </c>
      <c r="H289" s="50">
        <v>1.8</v>
      </c>
      <c r="I289" s="9" t="s">
        <v>936</v>
      </c>
      <c r="J289" s="9" t="s">
        <v>245</v>
      </c>
    </row>
    <row r="290" spans="1:14">
      <c r="A290" s="9"/>
      <c r="B290" s="46" t="s">
        <v>45</v>
      </c>
      <c r="C290" s="9" t="s">
        <v>638</v>
      </c>
      <c r="D290" s="9" t="s">
        <v>243</v>
      </c>
      <c r="E290" s="15">
        <v>8.2170000000000005</v>
      </c>
      <c r="F290" s="15">
        <v>0.16400000000000001</v>
      </c>
      <c r="G290" s="8">
        <v>84.7</v>
      </c>
      <c r="H290" s="50">
        <v>1.9</v>
      </c>
      <c r="I290" s="9" t="s">
        <v>936</v>
      </c>
      <c r="J290" s="9" t="s">
        <v>245</v>
      </c>
    </row>
    <row r="291" spans="1:14">
      <c r="A291" s="9"/>
      <c r="B291" s="46" t="s">
        <v>114</v>
      </c>
      <c r="C291" s="9" t="s">
        <v>644</v>
      </c>
      <c r="D291" s="9" t="s">
        <v>255</v>
      </c>
      <c r="E291" s="15">
        <v>8.3719999999999999</v>
      </c>
      <c r="F291" s="15">
        <v>0.16700000000000001</v>
      </c>
      <c r="G291" s="16">
        <v>123.3</v>
      </c>
      <c r="H291" s="51">
        <v>2.8</v>
      </c>
      <c r="I291" s="9" t="s">
        <v>130</v>
      </c>
      <c r="J291" s="9" t="s">
        <v>236</v>
      </c>
    </row>
    <row r="292" spans="1:14">
      <c r="A292" s="9"/>
      <c r="B292" s="46" t="s">
        <v>115</v>
      </c>
      <c r="C292" s="9" t="s">
        <v>644</v>
      </c>
      <c r="D292" s="9" t="s">
        <v>255</v>
      </c>
      <c r="E292" s="15">
        <v>8.2110000000000003</v>
      </c>
      <c r="F292" s="15">
        <v>0.16400000000000001</v>
      </c>
      <c r="G292" s="16">
        <v>136</v>
      </c>
      <c r="H292" s="51">
        <v>3.1</v>
      </c>
      <c r="I292" s="9" t="s">
        <v>131</v>
      </c>
      <c r="J292" s="9" t="s">
        <v>236</v>
      </c>
    </row>
    <row r="293" spans="1:14">
      <c r="A293" s="9"/>
      <c r="B293" s="46" t="s">
        <v>116</v>
      </c>
      <c r="C293" s="9" t="s">
        <v>644</v>
      </c>
      <c r="D293" s="9" t="s">
        <v>243</v>
      </c>
      <c r="E293" s="15">
        <v>5.7779999999999996</v>
      </c>
      <c r="F293" s="15">
        <v>0.11600000000000001</v>
      </c>
      <c r="G293" s="8">
        <v>77.8</v>
      </c>
      <c r="H293" s="50">
        <v>1.9</v>
      </c>
      <c r="I293" s="9" t="s">
        <v>132</v>
      </c>
      <c r="J293" s="9" t="s">
        <v>245</v>
      </c>
    </row>
    <row r="294" spans="1:14">
      <c r="A294" s="9"/>
      <c r="B294" s="46" t="s">
        <v>573</v>
      </c>
      <c r="C294" s="9" t="s">
        <v>644</v>
      </c>
      <c r="D294" s="9" t="s">
        <v>134</v>
      </c>
      <c r="E294" s="42">
        <v>0.71499999999999997</v>
      </c>
      <c r="F294" s="42">
        <v>1.4E-2</v>
      </c>
      <c r="G294" s="8">
        <v>79.8</v>
      </c>
      <c r="H294" s="50">
        <v>1.9</v>
      </c>
      <c r="I294" s="9" t="s">
        <v>133</v>
      </c>
      <c r="J294" s="9" t="s">
        <v>245</v>
      </c>
    </row>
    <row r="295" spans="1:14">
      <c r="A295" s="9"/>
      <c r="B295" s="46" t="s">
        <v>574</v>
      </c>
      <c r="C295" s="9" t="s">
        <v>644</v>
      </c>
      <c r="D295" s="9" t="s">
        <v>134</v>
      </c>
      <c r="E295" s="42">
        <v>0.55600000000000005</v>
      </c>
      <c r="F295" s="42">
        <v>1.0999999999999999E-2</v>
      </c>
      <c r="G295" s="8">
        <v>77.7</v>
      </c>
      <c r="H295" s="50">
        <v>1.9</v>
      </c>
      <c r="I295" s="9" t="s">
        <v>133</v>
      </c>
      <c r="J295" s="9" t="s">
        <v>245</v>
      </c>
    </row>
    <row r="296" spans="1:14">
      <c r="A296" s="9"/>
      <c r="B296" s="46" t="s">
        <v>46</v>
      </c>
      <c r="C296" s="9" t="s">
        <v>644</v>
      </c>
      <c r="D296" s="9" t="s">
        <v>255</v>
      </c>
      <c r="E296" s="15">
        <v>7.9390000000000001</v>
      </c>
      <c r="F296" s="15">
        <v>0.159</v>
      </c>
      <c r="G296" s="8">
        <v>88.2</v>
      </c>
      <c r="H296" s="50">
        <v>1.9</v>
      </c>
      <c r="I296" s="9" t="s">
        <v>406</v>
      </c>
      <c r="J296" s="9" t="s">
        <v>407</v>
      </c>
    </row>
    <row r="297" spans="1:14">
      <c r="A297" s="9"/>
      <c r="B297" s="46" t="s">
        <v>112</v>
      </c>
      <c r="C297" s="9" t="s">
        <v>644</v>
      </c>
      <c r="D297" s="9" t="s">
        <v>255</v>
      </c>
      <c r="E297" s="15">
        <v>7.9829999999999997</v>
      </c>
      <c r="F297" s="15">
        <v>0.16</v>
      </c>
      <c r="G297" s="8">
        <v>87.8</v>
      </c>
      <c r="H297" s="50">
        <v>1.9</v>
      </c>
      <c r="I297" s="9" t="s">
        <v>408</v>
      </c>
      <c r="J297" s="9" t="s">
        <v>407</v>
      </c>
    </row>
    <row r="298" spans="1:14">
      <c r="A298" s="9"/>
      <c r="B298" s="46" t="s">
        <v>113</v>
      </c>
      <c r="C298" s="9" t="s">
        <v>644</v>
      </c>
      <c r="D298" s="9" t="s">
        <v>255</v>
      </c>
      <c r="E298" s="15">
        <v>8.1530000000000005</v>
      </c>
      <c r="F298" s="15">
        <v>0.16300000000000001</v>
      </c>
      <c r="G298" s="8">
        <v>87.6</v>
      </c>
      <c r="H298" s="50">
        <v>1.9</v>
      </c>
      <c r="I298" s="9" t="s">
        <v>408</v>
      </c>
      <c r="J298" s="9" t="s">
        <v>407</v>
      </c>
    </row>
    <row r="299" spans="1:14">
      <c r="A299" s="9"/>
      <c r="B299" s="46" t="s">
        <v>804</v>
      </c>
      <c r="C299" s="9" t="s">
        <v>644</v>
      </c>
      <c r="D299" s="9" t="s">
        <v>409</v>
      </c>
      <c r="E299" s="42">
        <v>0.71699999999999997</v>
      </c>
      <c r="F299" s="42">
        <v>1.4E-2</v>
      </c>
      <c r="G299" s="8">
        <v>82.3</v>
      </c>
      <c r="H299" s="50">
        <v>1.9</v>
      </c>
      <c r="I299" s="9" t="s">
        <v>408</v>
      </c>
      <c r="J299" s="9" t="s">
        <v>407</v>
      </c>
    </row>
    <row r="300" spans="1:14">
      <c r="A300" s="9"/>
      <c r="B300" s="46" t="s">
        <v>990</v>
      </c>
      <c r="C300" s="9" t="s">
        <v>644</v>
      </c>
      <c r="D300" s="9" t="s">
        <v>1</v>
      </c>
      <c r="E300" s="15">
        <v>8.1560000000000006</v>
      </c>
      <c r="F300" s="15">
        <v>0.16300000000000001</v>
      </c>
      <c r="G300" s="8">
        <v>72.900000000000006</v>
      </c>
      <c r="H300" s="50">
        <v>1.6</v>
      </c>
      <c r="I300" s="9" t="s">
        <v>67</v>
      </c>
      <c r="J300" s="9" t="s">
        <v>7</v>
      </c>
    </row>
    <row r="301" spans="1:14">
      <c r="A301" s="71"/>
      <c r="B301" s="72" t="s">
        <v>991</v>
      </c>
      <c r="C301" s="71" t="s">
        <v>644</v>
      </c>
      <c r="D301" s="71" t="s">
        <v>1</v>
      </c>
      <c r="E301" s="73">
        <v>7.7869999999999999</v>
      </c>
      <c r="F301" s="73">
        <v>0.156</v>
      </c>
      <c r="G301" s="74">
        <v>79.2</v>
      </c>
      <c r="H301" s="75">
        <v>1.7</v>
      </c>
      <c r="I301" s="71" t="s">
        <v>67</v>
      </c>
      <c r="J301" s="71" t="s">
        <v>7</v>
      </c>
      <c r="K301" s="59"/>
      <c r="L301" s="62"/>
      <c r="M301" s="59"/>
      <c r="N301" s="62"/>
    </row>
  </sheetData>
  <phoneticPr fontId="1"/>
  <pageMargins left="0.78740157480314965" right="0.78740157480314965" top="0.78740157480314965" bottom="0.78740157480314965" header="0.31496062992125984" footer="0.31496062992125984"/>
  <pageSetup paperSize="9" scale="75" fitToHeight="0" orientation="portrait" horizontalDpi="1200" verticalDpi="1200"/>
  <headerFooter alignWithMargins="0"/>
  <ignoredErrors>
    <ignoredError sqref="B27 B267:B275 B300:B301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workbookViewId="0">
      <selection activeCell="B1" sqref="B1"/>
    </sheetView>
  </sheetViews>
  <sheetFormatPr defaultColWidth="10.83203125" defaultRowHeight="12"/>
  <cols>
    <col min="1" max="1" width="3.83203125" style="3" customWidth="1"/>
    <col min="2" max="2" width="17.83203125" style="3" customWidth="1"/>
    <col min="3" max="3" width="22.83203125" style="1" customWidth="1"/>
    <col min="4" max="4" width="12.83203125" style="1" customWidth="1"/>
    <col min="5" max="6" width="6.83203125" style="1" customWidth="1"/>
    <col min="7" max="7" width="7.83203125" style="1" customWidth="1"/>
    <col min="8" max="8" width="6.83203125" style="48" customWidth="1"/>
    <col min="9" max="9" width="22.83203125" style="1" customWidth="1"/>
    <col min="10" max="10" width="7.33203125" style="1" customWidth="1"/>
    <col min="11" max="11" width="8.83203125" style="1" customWidth="1"/>
    <col min="12" max="12" width="8.83203125" style="48" customWidth="1"/>
    <col min="13" max="16384" width="10.83203125" style="1"/>
  </cols>
  <sheetData>
    <row r="2" spans="1:12" ht="19.5" customHeight="1">
      <c r="A2" s="82" t="s">
        <v>1085</v>
      </c>
    </row>
    <row r="3" spans="1:12">
      <c r="A3" s="56" t="s">
        <v>500</v>
      </c>
      <c r="B3" s="55" t="s">
        <v>1053</v>
      </c>
      <c r="C3" s="65" t="s">
        <v>498</v>
      </c>
      <c r="D3" s="65" t="s">
        <v>615</v>
      </c>
      <c r="E3" s="55" t="s">
        <v>1054</v>
      </c>
      <c r="F3" s="55" t="s">
        <v>1056</v>
      </c>
      <c r="G3" s="56" t="s">
        <v>1057</v>
      </c>
      <c r="H3" s="55" t="s">
        <v>1056</v>
      </c>
      <c r="I3" s="55" t="s">
        <v>23</v>
      </c>
      <c r="J3" s="55" t="s">
        <v>499</v>
      </c>
      <c r="K3" s="55" t="s">
        <v>501</v>
      </c>
      <c r="L3" s="55"/>
    </row>
    <row r="4" spans="1:12">
      <c r="A4" s="57"/>
      <c r="B4" s="58"/>
      <c r="C4" s="59"/>
      <c r="D4" s="59"/>
      <c r="E4" s="60" t="s">
        <v>1055</v>
      </c>
      <c r="F4" s="60" t="s">
        <v>1060</v>
      </c>
      <c r="G4" s="61" t="s">
        <v>1058</v>
      </c>
      <c r="H4" s="60" t="s">
        <v>1059</v>
      </c>
      <c r="I4" s="59"/>
      <c r="J4" s="58"/>
      <c r="K4" s="62"/>
      <c r="L4" s="62"/>
    </row>
    <row r="5" spans="1:12">
      <c r="A5" s="3" t="s">
        <v>708</v>
      </c>
    </row>
    <row r="6" spans="1:12">
      <c r="B6" s="21">
        <v>1505</v>
      </c>
      <c r="C6" s="1" t="s">
        <v>638</v>
      </c>
      <c r="D6" s="1" t="s">
        <v>6</v>
      </c>
      <c r="E6" s="1">
        <v>1.71</v>
      </c>
      <c r="F6" s="1">
        <v>0.03</v>
      </c>
      <c r="G6" s="3">
        <v>68.7</v>
      </c>
      <c r="H6" s="48">
        <v>1.6</v>
      </c>
      <c r="I6" s="1" t="s">
        <v>657</v>
      </c>
      <c r="J6" s="1" t="s">
        <v>48</v>
      </c>
    </row>
    <row r="7" spans="1:12">
      <c r="B7" s="21">
        <v>1505</v>
      </c>
      <c r="C7" s="1" t="s">
        <v>638</v>
      </c>
      <c r="D7" s="1" t="s">
        <v>66</v>
      </c>
      <c r="E7" s="1">
        <v>1.71</v>
      </c>
      <c r="F7" s="1">
        <v>0.03</v>
      </c>
      <c r="G7" s="3">
        <v>71.2</v>
      </c>
      <c r="H7" s="48">
        <v>1.5</v>
      </c>
      <c r="I7" s="1" t="s">
        <v>657</v>
      </c>
      <c r="J7" s="1" t="s">
        <v>48</v>
      </c>
    </row>
    <row r="8" spans="1:12">
      <c r="B8" s="21">
        <v>1506</v>
      </c>
      <c r="C8" s="1" t="s">
        <v>638</v>
      </c>
      <c r="D8" s="1" t="s">
        <v>6</v>
      </c>
      <c r="E8" s="1">
        <v>7.43</v>
      </c>
      <c r="F8" s="1">
        <v>0.15</v>
      </c>
      <c r="G8" s="3">
        <v>64.900000000000006</v>
      </c>
      <c r="H8" s="48">
        <v>1.5</v>
      </c>
      <c r="I8" s="1" t="s">
        <v>657</v>
      </c>
      <c r="J8" s="1" t="s">
        <v>48</v>
      </c>
    </row>
    <row r="9" spans="1:12">
      <c r="B9" s="21">
        <v>1506</v>
      </c>
      <c r="C9" s="1" t="s">
        <v>638</v>
      </c>
      <c r="D9" s="1" t="s">
        <v>66</v>
      </c>
      <c r="E9" s="1">
        <v>7.43</v>
      </c>
      <c r="F9" s="1">
        <v>0.15</v>
      </c>
      <c r="G9" s="3">
        <v>63.6</v>
      </c>
      <c r="H9" s="48">
        <v>1.3</v>
      </c>
      <c r="I9" s="1" t="s">
        <v>657</v>
      </c>
      <c r="J9" s="1" t="s">
        <v>48</v>
      </c>
    </row>
    <row r="10" spans="1:12">
      <c r="B10" s="25">
        <v>1606</v>
      </c>
      <c r="C10" s="1" t="s">
        <v>638</v>
      </c>
      <c r="D10" s="1" t="s">
        <v>66</v>
      </c>
      <c r="E10" s="1">
        <v>6.44</v>
      </c>
      <c r="F10" s="1">
        <v>0.13</v>
      </c>
      <c r="G10" s="3">
        <v>65.3</v>
      </c>
      <c r="H10" s="48">
        <v>1.5</v>
      </c>
      <c r="I10" s="1" t="s">
        <v>657</v>
      </c>
      <c r="J10" s="1" t="s">
        <v>48</v>
      </c>
    </row>
    <row r="11" spans="1:12">
      <c r="B11" s="25">
        <v>1606</v>
      </c>
      <c r="C11" s="1" t="s">
        <v>638</v>
      </c>
      <c r="D11" s="1" t="s">
        <v>66</v>
      </c>
      <c r="E11" s="1">
        <v>6.44</v>
      </c>
      <c r="F11" s="1">
        <v>0.13</v>
      </c>
      <c r="G11" s="3">
        <v>65.7</v>
      </c>
      <c r="H11" s="48">
        <v>1.4</v>
      </c>
      <c r="I11" s="1" t="s">
        <v>657</v>
      </c>
      <c r="J11" s="1" t="s">
        <v>48</v>
      </c>
    </row>
    <row r="12" spans="1:12">
      <c r="B12" s="21">
        <v>1608</v>
      </c>
      <c r="C12" s="1" t="s">
        <v>646</v>
      </c>
      <c r="D12" s="1" t="s">
        <v>6</v>
      </c>
      <c r="E12" s="1">
        <v>2.2200000000000002</v>
      </c>
      <c r="F12" s="1">
        <v>0.04</v>
      </c>
      <c r="G12" s="3">
        <v>62.9</v>
      </c>
      <c r="H12" s="48">
        <v>1.4</v>
      </c>
      <c r="I12" s="1" t="s">
        <v>657</v>
      </c>
      <c r="J12" s="1" t="s">
        <v>48</v>
      </c>
    </row>
    <row r="13" spans="1:12">
      <c r="B13" s="21">
        <v>1608</v>
      </c>
      <c r="C13" s="1" t="s">
        <v>646</v>
      </c>
      <c r="D13" s="1" t="s">
        <v>66</v>
      </c>
      <c r="E13" s="1">
        <v>2.2200000000000002</v>
      </c>
      <c r="F13" s="1">
        <v>0.04</v>
      </c>
      <c r="G13" s="3">
        <v>67.8</v>
      </c>
      <c r="H13" s="48">
        <v>1.8</v>
      </c>
      <c r="I13" s="1" t="s">
        <v>657</v>
      </c>
      <c r="J13" s="1" t="s">
        <v>48</v>
      </c>
    </row>
    <row r="14" spans="1:12">
      <c r="B14" s="21">
        <v>1609</v>
      </c>
      <c r="C14" s="1" t="s">
        <v>638</v>
      </c>
      <c r="D14" s="1" t="s">
        <v>6</v>
      </c>
      <c r="E14" s="4">
        <v>6.4</v>
      </c>
      <c r="F14" s="1">
        <v>0.13</v>
      </c>
      <c r="G14" s="3">
        <v>65.5</v>
      </c>
      <c r="H14" s="48">
        <v>1.4</v>
      </c>
      <c r="I14" s="1" t="s">
        <v>657</v>
      </c>
      <c r="J14" s="1" t="s">
        <v>48</v>
      </c>
    </row>
    <row r="15" spans="1:12">
      <c r="B15" s="21">
        <v>1612</v>
      </c>
      <c r="C15" s="1" t="s">
        <v>638</v>
      </c>
      <c r="D15" s="1" t="s">
        <v>6</v>
      </c>
      <c r="E15" s="1">
        <v>7.75</v>
      </c>
      <c r="F15" s="1">
        <v>0.16</v>
      </c>
      <c r="G15" s="3">
        <v>65.8</v>
      </c>
      <c r="H15" s="48">
        <v>1.5</v>
      </c>
      <c r="I15" s="1" t="s">
        <v>657</v>
      </c>
      <c r="J15" s="1" t="s">
        <v>48</v>
      </c>
    </row>
    <row r="16" spans="1:12">
      <c r="B16" s="21">
        <v>1612</v>
      </c>
      <c r="C16" s="1" t="s">
        <v>638</v>
      </c>
      <c r="D16" s="1" t="s">
        <v>66</v>
      </c>
      <c r="E16" s="1">
        <v>7.75</v>
      </c>
      <c r="F16" s="1">
        <v>0.16</v>
      </c>
      <c r="G16" s="3">
        <v>65.7</v>
      </c>
      <c r="H16" s="48">
        <v>1.4</v>
      </c>
      <c r="I16" s="1" t="s">
        <v>657</v>
      </c>
      <c r="J16" s="1" t="s">
        <v>48</v>
      </c>
    </row>
    <row r="17" spans="1:12">
      <c r="B17" s="21"/>
      <c r="G17" s="3"/>
    </row>
    <row r="18" spans="1:12">
      <c r="A18" s="3" t="s">
        <v>1025</v>
      </c>
      <c r="G18" s="7" t="s">
        <v>695</v>
      </c>
      <c r="K18" s="7" t="s">
        <v>694</v>
      </c>
    </row>
    <row r="19" spans="1:12">
      <c r="B19" s="21">
        <v>1</v>
      </c>
      <c r="C19" s="1" t="s">
        <v>638</v>
      </c>
      <c r="D19" s="1" t="s">
        <v>629</v>
      </c>
      <c r="E19" s="7" t="s">
        <v>13</v>
      </c>
      <c r="G19" s="3">
        <v>69.599999999999994</v>
      </c>
      <c r="H19" s="48">
        <v>0.6</v>
      </c>
      <c r="I19" s="1" t="s">
        <v>502</v>
      </c>
      <c r="J19" s="1" t="s">
        <v>48</v>
      </c>
      <c r="K19" s="27">
        <v>70.2</v>
      </c>
      <c r="L19" s="48">
        <v>0.4</v>
      </c>
    </row>
    <row r="21" spans="1:12">
      <c r="A21" s="3" t="s">
        <v>1018</v>
      </c>
    </row>
    <row r="22" spans="1:12">
      <c r="B22" s="21" t="s">
        <v>794</v>
      </c>
      <c r="C22" s="1" t="s">
        <v>638</v>
      </c>
      <c r="D22" s="1" t="s">
        <v>1</v>
      </c>
      <c r="E22" s="1">
        <v>6.69</v>
      </c>
      <c r="F22" s="32" t="s">
        <v>806</v>
      </c>
      <c r="G22" s="27">
        <v>63.4</v>
      </c>
      <c r="H22" s="48">
        <v>3.2</v>
      </c>
      <c r="I22" s="1" t="s">
        <v>798</v>
      </c>
      <c r="J22" s="1" t="s">
        <v>18</v>
      </c>
    </row>
    <row r="23" spans="1:12">
      <c r="B23" s="2"/>
    </row>
    <row r="24" spans="1:12">
      <c r="A24" s="3" t="s">
        <v>652</v>
      </c>
    </row>
    <row r="25" spans="1:12">
      <c r="B25" s="21" t="s">
        <v>658</v>
      </c>
      <c r="C25" s="1" t="s">
        <v>638</v>
      </c>
      <c r="D25" s="1" t="s">
        <v>6</v>
      </c>
      <c r="E25" s="4">
        <v>7.76</v>
      </c>
      <c r="F25" s="4">
        <v>0.155</v>
      </c>
      <c r="G25" s="3">
        <v>69.7</v>
      </c>
      <c r="H25" s="48">
        <v>1.5</v>
      </c>
      <c r="I25" s="1" t="s">
        <v>49</v>
      </c>
      <c r="J25" s="1" t="s">
        <v>48</v>
      </c>
    </row>
    <row r="26" spans="1:12">
      <c r="B26" s="1" t="s">
        <v>664</v>
      </c>
      <c r="C26" s="1" t="s">
        <v>638</v>
      </c>
      <c r="D26" s="1" t="s">
        <v>6</v>
      </c>
      <c r="E26" s="4">
        <v>7.407</v>
      </c>
      <c r="F26" s="4">
        <v>0.14799999999999999</v>
      </c>
      <c r="G26" s="3">
        <v>64.599999999999994</v>
      </c>
      <c r="H26" s="48">
        <v>1.4</v>
      </c>
      <c r="I26" s="1" t="s">
        <v>655</v>
      </c>
      <c r="J26" s="1" t="s">
        <v>48</v>
      </c>
    </row>
    <row r="27" spans="1:12">
      <c r="B27" s="1" t="s">
        <v>670</v>
      </c>
      <c r="C27" s="1" t="s">
        <v>638</v>
      </c>
      <c r="D27" s="1" t="s">
        <v>6</v>
      </c>
      <c r="E27" s="4">
        <v>7.9630000000000001</v>
      </c>
      <c r="F27" s="4">
        <v>0.159</v>
      </c>
      <c r="G27" s="3">
        <v>69.5</v>
      </c>
      <c r="H27" s="48">
        <v>1.5</v>
      </c>
      <c r="I27" s="1" t="s">
        <v>657</v>
      </c>
      <c r="J27" s="1" t="s">
        <v>656</v>
      </c>
    </row>
    <row r="28" spans="1:12">
      <c r="B28" s="1"/>
      <c r="E28" s="4"/>
      <c r="F28" s="4"/>
      <c r="G28" s="3"/>
    </row>
    <row r="29" spans="1:12">
      <c r="A29" s="3" t="s">
        <v>1024</v>
      </c>
    </row>
    <row r="30" spans="1:12">
      <c r="B30" s="21" t="s">
        <v>519</v>
      </c>
      <c r="C30" s="1" t="s">
        <v>638</v>
      </c>
      <c r="D30" s="1" t="s">
        <v>6</v>
      </c>
      <c r="E30" s="4">
        <v>7.4349999999999996</v>
      </c>
      <c r="F30" s="4">
        <v>0.14899999999999999</v>
      </c>
      <c r="G30" s="27">
        <v>65</v>
      </c>
      <c r="H30" s="48">
        <v>1.4</v>
      </c>
      <c r="I30" s="1" t="s">
        <v>1080</v>
      </c>
      <c r="J30" s="1" t="s">
        <v>48</v>
      </c>
    </row>
    <row r="31" spans="1:12">
      <c r="B31" s="21" t="s">
        <v>520</v>
      </c>
      <c r="C31" s="1" t="s">
        <v>638</v>
      </c>
      <c r="D31" s="1" t="s">
        <v>6</v>
      </c>
      <c r="E31" s="4">
        <v>6.6559999999999997</v>
      </c>
      <c r="F31" s="4">
        <v>0.13300000000000001</v>
      </c>
      <c r="G31" s="28">
        <v>61.4</v>
      </c>
      <c r="H31" s="48">
        <v>1.3</v>
      </c>
      <c r="I31" s="1" t="s">
        <v>1080</v>
      </c>
      <c r="J31" s="1" t="s">
        <v>48</v>
      </c>
    </row>
    <row r="32" spans="1:12">
      <c r="B32" s="21" t="s">
        <v>521</v>
      </c>
      <c r="C32" s="1" t="s">
        <v>638</v>
      </c>
      <c r="D32" s="1" t="s">
        <v>6</v>
      </c>
      <c r="E32" s="4">
        <v>7.7610000000000001</v>
      </c>
      <c r="F32" s="4">
        <v>0.155</v>
      </c>
      <c r="G32" s="28">
        <v>63.6</v>
      </c>
      <c r="H32" s="48">
        <v>1.4</v>
      </c>
      <c r="I32" s="1" t="s">
        <v>1080</v>
      </c>
      <c r="J32" s="1" t="s">
        <v>48</v>
      </c>
    </row>
    <row r="33" spans="1:12">
      <c r="B33" s="21" t="s">
        <v>522</v>
      </c>
      <c r="C33" s="1" t="s">
        <v>19</v>
      </c>
      <c r="D33" s="1" t="s">
        <v>6</v>
      </c>
      <c r="E33" s="4">
        <v>7.1180000000000003</v>
      </c>
      <c r="F33" s="4">
        <v>0.14199999999999999</v>
      </c>
      <c r="G33" s="28">
        <v>64.8</v>
      </c>
      <c r="H33" s="48">
        <v>1.4</v>
      </c>
      <c r="I33" s="1" t="s">
        <v>1080</v>
      </c>
      <c r="J33" s="1" t="s">
        <v>48</v>
      </c>
    </row>
    <row r="34" spans="1:12">
      <c r="A34" s="57"/>
      <c r="B34" s="58" t="s">
        <v>523</v>
      </c>
      <c r="C34" s="59" t="s">
        <v>19</v>
      </c>
      <c r="D34" s="59" t="s">
        <v>6</v>
      </c>
      <c r="E34" s="68">
        <v>5.2789999999999999</v>
      </c>
      <c r="F34" s="68">
        <v>0.107</v>
      </c>
      <c r="G34" s="76">
        <v>64.400000000000006</v>
      </c>
      <c r="H34" s="62">
        <v>1.4</v>
      </c>
      <c r="I34" s="59" t="s">
        <v>1080</v>
      </c>
      <c r="J34" s="59" t="s">
        <v>48</v>
      </c>
      <c r="K34" s="59"/>
      <c r="L34" s="62"/>
    </row>
    <row r="36" spans="1:12">
      <c r="B36" s="2"/>
    </row>
  </sheetData>
  <phoneticPr fontId="1"/>
  <pageMargins left="0.70866141732283472" right="0.70866141732283472" top="0.74803149606299213" bottom="0.74803149606299213" header="0.31496062992125984" footer="0.31496062992125984"/>
  <pageSetup paperSize="9" scale="75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workbookViewId="0">
      <selection activeCell="B1" sqref="B1"/>
    </sheetView>
  </sheetViews>
  <sheetFormatPr defaultColWidth="10.83203125" defaultRowHeight="12"/>
  <cols>
    <col min="1" max="1" width="3.83203125" style="9" customWidth="1"/>
    <col min="2" max="2" width="17.83203125" style="9" customWidth="1"/>
    <col min="3" max="3" width="22.83203125" style="9" customWidth="1"/>
    <col min="4" max="4" width="12.83203125" style="9" customWidth="1"/>
    <col min="5" max="6" width="6.83203125" style="9" customWidth="1"/>
    <col min="7" max="7" width="7.83203125" style="9" customWidth="1"/>
    <col min="8" max="8" width="6.83203125" style="50" customWidth="1"/>
    <col min="9" max="9" width="15.83203125" style="9" customWidth="1"/>
    <col min="10" max="16384" width="10.83203125" style="9"/>
  </cols>
  <sheetData>
    <row r="2" spans="1:11" ht="19.5" customHeight="1">
      <c r="A2" s="84" t="s">
        <v>1090</v>
      </c>
    </row>
    <row r="3" spans="1:11" s="1" customFormat="1">
      <c r="A3" s="56" t="s">
        <v>500</v>
      </c>
      <c r="B3" s="55" t="s">
        <v>1053</v>
      </c>
      <c r="C3" s="65" t="s">
        <v>498</v>
      </c>
      <c r="D3" s="65" t="s">
        <v>615</v>
      </c>
      <c r="E3" s="55" t="s">
        <v>1054</v>
      </c>
      <c r="F3" s="55" t="s">
        <v>1056</v>
      </c>
      <c r="G3" s="56" t="s">
        <v>1057</v>
      </c>
      <c r="H3" s="55" t="s">
        <v>1056</v>
      </c>
      <c r="I3" s="55" t="s">
        <v>23</v>
      </c>
      <c r="J3" s="55" t="s">
        <v>499</v>
      </c>
      <c r="K3" s="55" t="s">
        <v>501</v>
      </c>
    </row>
    <row r="4" spans="1:11">
      <c r="A4" s="57"/>
      <c r="B4" s="58"/>
      <c r="C4" s="59"/>
      <c r="D4" s="59"/>
      <c r="E4" s="60" t="s">
        <v>1055</v>
      </c>
      <c r="F4" s="60" t="s">
        <v>1060</v>
      </c>
      <c r="G4" s="61" t="s">
        <v>1058</v>
      </c>
      <c r="H4" s="60" t="s">
        <v>1059</v>
      </c>
      <c r="I4" s="59"/>
      <c r="J4" s="58"/>
      <c r="K4" s="62"/>
    </row>
    <row r="5" spans="1:11">
      <c r="A5" s="8" t="s">
        <v>107</v>
      </c>
    </row>
    <row r="6" spans="1:11">
      <c r="B6" s="29" t="s">
        <v>0</v>
      </c>
      <c r="C6" s="9" t="s">
        <v>638</v>
      </c>
      <c r="D6" s="9" t="s">
        <v>1</v>
      </c>
      <c r="E6" s="9">
        <v>5.73</v>
      </c>
      <c r="F6" s="9">
        <v>0.11</v>
      </c>
      <c r="G6" s="16">
        <v>84</v>
      </c>
      <c r="H6" s="50">
        <v>1.8</v>
      </c>
      <c r="I6" s="9" t="s">
        <v>72</v>
      </c>
      <c r="J6" s="9" t="s">
        <v>11</v>
      </c>
    </row>
    <row r="7" spans="1:11">
      <c r="B7" s="29" t="s">
        <v>2</v>
      </c>
      <c r="C7" s="9" t="s">
        <v>638</v>
      </c>
      <c r="D7" s="9" t="s">
        <v>1</v>
      </c>
      <c r="E7" s="15">
        <v>7.6</v>
      </c>
      <c r="F7" s="9">
        <v>0.15</v>
      </c>
      <c r="G7" s="8">
        <v>98.7</v>
      </c>
      <c r="H7" s="50">
        <v>2.1</v>
      </c>
      <c r="I7" s="9" t="s">
        <v>72</v>
      </c>
      <c r="J7" s="9" t="s">
        <v>108</v>
      </c>
    </row>
    <row r="8" spans="1:11">
      <c r="B8" s="29" t="s">
        <v>3</v>
      </c>
      <c r="C8" s="9" t="s">
        <v>5</v>
      </c>
      <c r="D8" s="9" t="s">
        <v>4</v>
      </c>
      <c r="E8" s="9">
        <v>0.53</v>
      </c>
      <c r="F8" s="9">
        <v>0.02</v>
      </c>
      <c r="G8" s="16">
        <v>118.7</v>
      </c>
      <c r="H8" s="51">
        <v>3.7</v>
      </c>
      <c r="I8" s="9" t="s">
        <v>72</v>
      </c>
    </row>
    <row r="9" spans="1:11">
      <c r="B9" s="29"/>
      <c r="G9" s="8"/>
    </row>
    <row r="10" spans="1:11">
      <c r="A10" s="8" t="s">
        <v>996</v>
      </c>
      <c r="G10" s="13" t="s">
        <v>440</v>
      </c>
    </row>
    <row r="11" spans="1:11">
      <c r="B11" s="29" t="s">
        <v>73</v>
      </c>
      <c r="C11" s="9" t="s">
        <v>5</v>
      </c>
      <c r="D11" s="9" t="s">
        <v>4</v>
      </c>
      <c r="E11" s="13" t="s">
        <v>13</v>
      </c>
      <c r="G11" s="16">
        <v>131.1</v>
      </c>
      <c r="H11" s="51">
        <v>4.9000000000000004</v>
      </c>
      <c r="I11" s="9" t="s">
        <v>72</v>
      </c>
      <c r="J11" s="9" t="s">
        <v>11</v>
      </c>
    </row>
    <row r="12" spans="1:11">
      <c r="B12" s="29" t="s">
        <v>73</v>
      </c>
      <c r="C12" s="9" t="s">
        <v>5</v>
      </c>
      <c r="D12" s="9" t="s">
        <v>1</v>
      </c>
      <c r="E12" s="13" t="s">
        <v>13</v>
      </c>
      <c r="G12" s="16">
        <v>108.8</v>
      </c>
      <c r="H12" s="51">
        <v>0.7</v>
      </c>
      <c r="I12" s="9" t="s">
        <v>72</v>
      </c>
      <c r="J12" s="9" t="s">
        <v>11</v>
      </c>
    </row>
    <row r="13" spans="1:11">
      <c r="B13" s="29">
        <v>2</v>
      </c>
      <c r="C13" s="9" t="s">
        <v>5</v>
      </c>
      <c r="D13" s="9" t="s">
        <v>4</v>
      </c>
      <c r="E13" s="13" t="s">
        <v>13</v>
      </c>
      <c r="G13" s="16">
        <v>156.80000000000001</v>
      </c>
      <c r="H13" s="51">
        <v>4.3</v>
      </c>
      <c r="I13" s="9" t="s">
        <v>72</v>
      </c>
      <c r="J13" s="9" t="s">
        <v>11</v>
      </c>
    </row>
    <row r="14" spans="1:11">
      <c r="B14" s="29">
        <v>2</v>
      </c>
      <c r="C14" s="9" t="s">
        <v>5</v>
      </c>
      <c r="D14" s="9" t="s">
        <v>1</v>
      </c>
      <c r="E14" s="13" t="s">
        <v>13</v>
      </c>
      <c r="G14" s="16">
        <v>115.7</v>
      </c>
      <c r="H14" s="51">
        <v>0.6</v>
      </c>
      <c r="I14" s="9" t="s">
        <v>72</v>
      </c>
      <c r="J14" s="9" t="s">
        <v>11</v>
      </c>
    </row>
    <row r="15" spans="1:11">
      <c r="B15" s="29">
        <v>4</v>
      </c>
      <c r="C15" s="9" t="s">
        <v>638</v>
      </c>
      <c r="D15" s="9" t="s">
        <v>1</v>
      </c>
      <c r="E15" s="13" t="s">
        <v>13</v>
      </c>
      <c r="G15" s="16">
        <v>78.7</v>
      </c>
      <c r="H15" s="50">
        <v>0.5</v>
      </c>
      <c r="I15" s="9" t="s">
        <v>74</v>
      </c>
      <c r="J15" s="9" t="s">
        <v>7</v>
      </c>
    </row>
    <row r="17" spans="1:11">
      <c r="A17" s="8" t="s">
        <v>1026</v>
      </c>
    </row>
    <row r="18" spans="1:11">
      <c r="B18" s="29">
        <v>118995</v>
      </c>
      <c r="C18" s="9" t="s">
        <v>638</v>
      </c>
      <c r="D18" s="9" t="s">
        <v>16</v>
      </c>
      <c r="E18" s="15">
        <v>7.8529999999999998</v>
      </c>
      <c r="F18" s="15">
        <v>0.157</v>
      </c>
      <c r="G18" s="16">
        <v>83</v>
      </c>
      <c r="H18" s="50">
        <v>1.8</v>
      </c>
      <c r="I18" s="9" t="s">
        <v>14</v>
      </c>
      <c r="J18" s="9" t="s">
        <v>15</v>
      </c>
    </row>
    <row r="19" spans="1:11">
      <c r="B19" s="29">
        <v>118963</v>
      </c>
      <c r="C19" s="9" t="s">
        <v>638</v>
      </c>
      <c r="D19" s="9" t="s">
        <v>16</v>
      </c>
      <c r="E19" s="15">
        <v>8.048</v>
      </c>
      <c r="F19" s="15">
        <v>0.161</v>
      </c>
      <c r="G19" s="8">
        <v>84.1</v>
      </c>
      <c r="H19" s="50">
        <v>1.8</v>
      </c>
      <c r="I19" s="9" t="s">
        <v>14</v>
      </c>
      <c r="J19" s="9" t="s">
        <v>15</v>
      </c>
    </row>
    <row r="20" spans="1:11">
      <c r="B20" s="29">
        <v>118969</v>
      </c>
      <c r="C20" s="9" t="s">
        <v>638</v>
      </c>
      <c r="D20" s="9" t="s">
        <v>16</v>
      </c>
      <c r="E20" s="15">
        <v>7.6210000000000004</v>
      </c>
      <c r="F20" s="15">
        <v>0.152</v>
      </c>
      <c r="G20" s="8">
        <v>83.3</v>
      </c>
      <c r="H20" s="50">
        <v>1.8</v>
      </c>
      <c r="I20" s="9" t="s">
        <v>14</v>
      </c>
      <c r="J20" s="9" t="s">
        <v>69</v>
      </c>
    </row>
    <row r="21" spans="1:11">
      <c r="B21" s="29">
        <v>118990</v>
      </c>
      <c r="C21" s="9" t="s">
        <v>638</v>
      </c>
      <c r="D21" s="9" t="s">
        <v>16</v>
      </c>
      <c r="E21" s="15">
        <v>7.9260000000000002</v>
      </c>
      <c r="F21" s="15">
        <v>0.159</v>
      </c>
      <c r="G21" s="16">
        <v>83</v>
      </c>
      <c r="H21" s="50">
        <v>1.8</v>
      </c>
      <c r="I21" s="9" t="s">
        <v>14</v>
      </c>
      <c r="J21" s="9" t="s">
        <v>69</v>
      </c>
    </row>
    <row r="22" spans="1:11">
      <c r="B22" s="29">
        <v>120338</v>
      </c>
      <c r="C22" s="9" t="s">
        <v>638</v>
      </c>
      <c r="D22" s="9" t="s">
        <v>16</v>
      </c>
      <c r="E22" s="15">
        <v>8.0510000000000002</v>
      </c>
      <c r="F22" s="15">
        <v>0.161</v>
      </c>
      <c r="G22" s="8">
        <v>82.1</v>
      </c>
      <c r="H22" s="50">
        <v>1.8</v>
      </c>
      <c r="I22" s="9" t="s">
        <v>14</v>
      </c>
      <c r="J22" s="9" t="s">
        <v>69</v>
      </c>
    </row>
    <row r="23" spans="1:11">
      <c r="B23" s="29">
        <v>120330</v>
      </c>
      <c r="C23" s="9" t="s">
        <v>638</v>
      </c>
      <c r="D23" s="9" t="s">
        <v>16</v>
      </c>
      <c r="E23" s="15">
        <v>7.7969999999999997</v>
      </c>
      <c r="F23" s="15">
        <v>0.156</v>
      </c>
      <c r="G23" s="8">
        <v>84.3</v>
      </c>
      <c r="H23" s="50">
        <v>1.8</v>
      </c>
      <c r="I23" s="9" t="s">
        <v>14</v>
      </c>
      <c r="J23" s="9" t="s">
        <v>70</v>
      </c>
    </row>
    <row r="24" spans="1:11">
      <c r="B24" s="29" t="s">
        <v>71</v>
      </c>
      <c r="C24" s="9" t="s">
        <v>638</v>
      </c>
      <c r="D24" s="9" t="s">
        <v>16</v>
      </c>
      <c r="E24" s="15">
        <v>5.9859999999999998</v>
      </c>
      <c r="F24" s="15">
        <v>0.12</v>
      </c>
      <c r="G24" s="8">
        <v>84.2</v>
      </c>
      <c r="H24" s="50">
        <v>1.9</v>
      </c>
      <c r="I24" s="9" t="s">
        <v>14</v>
      </c>
      <c r="J24" s="9" t="s">
        <v>70</v>
      </c>
    </row>
    <row r="25" spans="1:11">
      <c r="B25" s="29"/>
      <c r="E25" s="15"/>
      <c r="F25" s="15"/>
      <c r="G25" s="13" t="s">
        <v>440</v>
      </c>
    </row>
    <row r="26" spans="1:11">
      <c r="B26" s="29">
        <v>118955</v>
      </c>
      <c r="C26" s="9" t="s">
        <v>605</v>
      </c>
      <c r="D26" s="9" t="s">
        <v>16</v>
      </c>
      <c r="E26" s="13" t="s">
        <v>13</v>
      </c>
      <c r="F26" s="15"/>
      <c r="G26" s="8">
        <v>117.2</v>
      </c>
      <c r="H26" s="50">
        <v>1.6</v>
      </c>
      <c r="I26" s="9" t="s">
        <v>14</v>
      </c>
    </row>
    <row r="27" spans="1:11">
      <c r="B27" s="29">
        <v>118995</v>
      </c>
      <c r="C27" s="9" t="s">
        <v>5</v>
      </c>
      <c r="D27" s="9" t="s">
        <v>16</v>
      </c>
      <c r="E27" s="13" t="s">
        <v>13</v>
      </c>
      <c r="F27" s="15"/>
      <c r="G27" s="8">
        <v>102.9</v>
      </c>
      <c r="H27" s="50">
        <v>2.5</v>
      </c>
      <c r="I27" s="9" t="s">
        <v>14</v>
      </c>
    </row>
    <row r="28" spans="1:11">
      <c r="A28" s="71"/>
      <c r="B28" s="77">
        <v>120330</v>
      </c>
      <c r="C28" s="71" t="s">
        <v>638</v>
      </c>
      <c r="D28" s="71" t="s">
        <v>16</v>
      </c>
      <c r="E28" s="78" t="s">
        <v>13</v>
      </c>
      <c r="F28" s="73"/>
      <c r="G28" s="74">
        <v>83.8</v>
      </c>
      <c r="H28" s="75">
        <v>1.8</v>
      </c>
      <c r="I28" s="71" t="s">
        <v>14</v>
      </c>
      <c r="J28" s="71"/>
      <c r="K28" s="71"/>
    </row>
  </sheetData>
  <phoneticPr fontId="1"/>
  <pageMargins left="0.70866141732283472" right="0.70866141732283472" top="0.74803149606299213" bottom="0.74803149606299213" header="0.31496062992125984" footer="0.31496062992125984"/>
  <pageSetup paperSize="9" scale="75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1"/>
  <sheetViews>
    <sheetView workbookViewId="0">
      <selection activeCell="B1" sqref="B1"/>
    </sheetView>
  </sheetViews>
  <sheetFormatPr defaultColWidth="10.83203125" defaultRowHeight="12"/>
  <cols>
    <col min="1" max="1" width="3.83203125" style="1" customWidth="1"/>
    <col min="2" max="2" width="17.83203125" style="1" customWidth="1"/>
    <col min="3" max="3" width="22.83203125" style="1" customWidth="1"/>
    <col min="4" max="4" width="12.83203125" style="1" customWidth="1"/>
    <col min="5" max="6" width="6.83203125" style="1" customWidth="1"/>
    <col min="7" max="7" width="7.83203125" style="1" customWidth="1"/>
    <col min="8" max="8" width="6.83203125" style="48" customWidth="1"/>
    <col min="9" max="9" width="15.83203125" style="1" customWidth="1"/>
    <col min="10" max="11" width="10.83203125" style="1" customWidth="1"/>
    <col min="12" max="12" width="8.83203125" style="48" customWidth="1"/>
    <col min="13" max="16384" width="10.83203125" style="1"/>
  </cols>
  <sheetData>
    <row r="2" spans="1:12" ht="19.5" customHeight="1">
      <c r="A2" s="82" t="s">
        <v>1083</v>
      </c>
    </row>
    <row r="3" spans="1:12">
      <c r="A3" s="56" t="s">
        <v>500</v>
      </c>
      <c r="B3" s="55" t="s">
        <v>1053</v>
      </c>
      <c r="C3" s="65" t="s">
        <v>498</v>
      </c>
      <c r="D3" s="65" t="s">
        <v>615</v>
      </c>
      <c r="E3" s="55" t="s">
        <v>1054</v>
      </c>
      <c r="F3" s="55" t="s">
        <v>1056</v>
      </c>
      <c r="G3" s="56" t="s">
        <v>1057</v>
      </c>
      <c r="H3" s="55" t="s">
        <v>1056</v>
      </c>
      <c r="I3" s="55" t="s">
        <v>23</v>
      </c>
      <c r="J3" s="55" t="s">
        <v>499</v>
      </c>
      <c r="K3" s="55" t="s">
        <v>501</v>
      </c>
      <c r="L3" s="55"/>
    </row>
    <row r="4" spans="1:12">
      <c r="A4" s="57"/>
      <c r="B4" s="58"/>
      <c r="C4" s="59"/>
      <c r="D4" s="59"/>
      <c r="E4" s="60" t="s">
        <v>1055</v>
      </c>
      <c r="F4" s="60" t="s">
        <v>1060</v>
      </c>
      <c r="G4" s="61" t="s">
        <v>1058</v>
      </c>
      <c r="H4" s="60" t="s">
        <v>1059</v>
      </c>
      <c r="I4" s="59"/>
      <c r="J4" s="58"/>
      <c r="K4" s="62"/>
      <c r="L4" s="62"/>
    </row>
    <row r="5" spans="1:12">
      <c r="A5" s="3" t="s">
        <v>1017</v>
      </c>
      <c r="B5" s="18"/>
    </row>
    <row r="6" spans="1:12">
      <c r="B6" s="24" t="s">
        <v>578</v>
      </c>
      <c r="C6" s="1" t="s">
        <v>638</v>
      </c>
      <c r="D6" s="1" t="s">
        <v>633</v>
      </c>
      <c r="E6" s="1">
        <v>6.09</v>
      </c>
      <c r="F6" s="32" t="s">
        <v>806</v>
      </c>
      <c r="G6" s="12">
        <v>70.481199933150378</v>
      </c>
      <c r="I6" s="1" t="s">
        <v>590</v>
      </c>
      <c r="J6" s="1" t="s">
        <v>48</v>
      </c>
    </row>
    <row r="7" spans="1:12">
      <c r="B7" s="24" t="s">
        <v>579</v>
      </c>
      <c r="C7" s="1" t="s">
        <v>651</v>
      </c>
      <c r="D7" s="1" t="s">
        <v>66</v>
      </c>
      <c r="E7" s="1">
        <v>5.74</v>
      </c>
      <c r="F7" s="32" t="s">
        <v>806</v>
      </c>
      <c r="G7" s="12">
        <v>68.560116761090782</v>
      </c>
      <c r="I7" s="1" t="s">
        <v>591</v>
      </c>
      <c r="J7" s="1" t="s">
        <v>48</v>
      </c>
    </row>
    <row r="8" spans="1:12">
      <c r="B8" s="24"/>
      <c r="F8" s="32"/>
      <c r="G8" s="12"/>
    </row>
    <row r="9" spans="1:12">
      <c r="A9" s="3" t="s">
        <v>492</v>
      </c>
    </row>
    <row r="10" spans="1:12">
      <c r="B10" s="21" t="s">
        <v>493</v>
      </c>
      <c r="C10" s="1" t="s">
        <v>638</v>
      </c>
      <c r="D10" s="1" t="s">
        <v>6</v>
      </c>
      <c r="E10" s="4">
        <f>6.96*0.83016</f>
        <v>5.7779135999999998</v>
      </c>
      <c r="F10" s="32" t="s">
        <v>806</v>
      </c>
      <c r="G10" s="3">
        <v>57.8</v>
      </c>
      <c r="H10" s="48">
        <v>1.8</v>
      </c>
      <c r="I10" s="1" t="s">
        <v>368</v>
      </c>
      <c r="J10" s="1" t="s">
        <v>7</v>
      </c>
    </row>
    <row r="11" spans="1:12">
      <c r="B11" s="21" t="s">
        <v>494</v>
      </c>
      <c r="C11" s="1" t="s">
        <v>638</v>
      </c>
      <c r="D11" s="1" t="s">
        <v>6</v>
      </c>
      <c r="E11" s="4">
        <f>6.83*0.83016</f>
        <v>5.6699928000000002</v>
      </c>
      <c r="F11" s="32" t="s">
        <v>806</v>
      </c>
      <c r="G11" s="3">
        <v>63.4</v>
      </c>
      <c r="H11" s="48">
        <v>2.2999999999999998</v>
      </c>
      <c r="I11" s="1" t="s">
        <v>368</v>
      </c>
      <c r="J11" s="1" t="s">
        <v>48</v>
      </c>
    </row>
    <row r="12" spans="1:12">
      <c r="B12" s="21" t="s">
        <v>495</v>
      </c>
      <c r="C12" s="1" t="s">
        <v>638</v>
      </c>
      <c r="D12" s="1" t="s">
        <v>6</v>
      </c>
      <c r="E12" s="4">
        <f>5.58*0.83016</f>
        <v>4.6322928000000001</v>
      </c>
      <c r="F12" s="32" t="s">
        <v>806</v>
      </c>
      <c r="G12" s="3">
        <v>63.1</v>
      </c>
      <c r="H12" s="52">
        <v>2</v>
      </c>
      <c r="I12" s="1" t="s">
        <v>368</v>
      </c>
      <c r="J12" s="1" t="s">
        <v>48</v>
      </c>
    </row>
    <row r="13" spans="1:12">
      <c r="B13" s="21" t="s">
        <v>367</v>
      </c>
      <c r="C13" s="1" t="s">
        <v>638</v>
      </c>
      <c r="D13" s="1" t="s">
        <v>6</v>
      </c>
      <c r="E13" s="4">
        <f>7.23*0.83016</f>
        <v>6.0020568000000001</v>
      </c>
      <c r="F13" s="32" t="s">
        <v>806</v>
      </c>
      <c r="G13" s="3">
        <v>65.900000000000006</v>
      </c>
      <c r="H13" s="48">
        <v>2.1</v>
      </c>
      <c r="I13" s="1" t="s">
        <v>368</v>
      </c>
      <c r="J13" s="1" t="s">
        <v>48</v>
      </c>
    </row>
    <row r="15" spans="1:12">
      <c r="A15" s="3" t="s">
        <v>1027</v>
      </c>
    </row>
    <row r="16" spans="1:12">
      <c r="B16" s="21" t="s">
        <v>608</v>
      </c>
      <c r="C16" s="1" t="s">
        <v>638</v>
      </c>
      <c r="D16" s="1" t="s">
        <v>6</v>
      </c>
      <c r="E16" s="4">
        <f>7.68*0.83016</f>
        <v>6.3756287999999994</v>
      </c>
      <c r="F16" s="32" t="s">
        <v>806</v>
      </c>
      <c r="G16" s="3">
        <v>75.599999999999994</v>
      </c>
      <c r="H16" s="48">
        <v>2.7</v>
      </c>
      <c r="I16" s="1" t="s">
        <v>503</v>
      </c>
      <c r="J16" s="1" t="s">
        <v>48</v>
      </c>
    </row>
    <row r="17" spans="1:11">
      <c r="B17" s="21" t="s">
        <v>609</v>
      </c>
      <c r="C17" s="1" t="s">
        <v>638</v>
      </c>
      <c r="D17" s="1" t="s">
        <v>6</v>
      </c>
      <c r="E17" s="4">
        <f>9.33*0.83016</f>
        <v>7.7453928000000003</v>
      </c>
      <c r="F17" s="32" t="s">
        <v>806</v>
      </c>
      <c r="G17" s="3">
        <v>74.8</v>
      </c>
      <c r="H17" s="48">
        <v>2.4</v>
      </c>
      <c r="I17" s="1" t="s">
        <v>503</v>
      </c>
      <c r="J17" s="1" t="s">
        <v>48</v>
      </c>
    </row>
    <row r="18" spans="1:11">
      <c r="B18" s="21" t="s">
        <v>610</v>
      </c>
      <c r="C18" s="1" t="s">
        <v>638</v>
      </c>
      <c r="D18" s="1" t="s">
        <v>6</v>
      </c>
      <c r="E18" s="4">
        <f>5.03*0.83016</f>
        <v>4.1757048000000001</v>
      </c>
      <c r="F18" s="32" t="s">
        <v>806</v>
      </c>
      <c r="G18" s="3">
        <v>74.599999999999994</v>
      </c>
      <c r="H18" s="48">
        <v>2.2999999999999998</v>
      </c>
      <c r="I18" s="1" t="s">
        <v>503</v>
      </c>
      <c r="J18" s="1" t="s">
        <v>48</v>
      </c>
    </row>
    <row r="19" spans="1:11">
      <c r="B19" s="21" t="s">
        <v>611</v>
      </c>
      <c r="C19" s="1" t="s">
        <v>638</v>
      </c>
      <c r="D19" s="1" t="s">
        <v>6</v>
      </c>
      <c r="E19" s="4">
        <f>6.39*0.83016</f>
        <v>5.3047224000000002</v>
      </c>
      <c r="F19" s="32" t="s">
        <v>806</v>
      </c>
      <c r="G19" s="3">
        <v>73.599999999999994</v>
      </c>
      <c r="H19" s="48">
        <v>2.2999999999999998</v>
      </c>
      <c r="I19" s="1" t="s">
        <v>503</v>
      </c>
      <c r="J19" s="1" t="s">
        <v>48</v>
      </c>
    </row>
    <row r="20" spans="1:11">
      <c r="B20" s="21"/>
      <c r="E20" s="4"/>
      <c r="F20" s="32"/>
      <c r="G20" s="3"/>
    </row>
    <row r="21" spans="1:11">
      <c r="A21" s="3" t="s">
        <v>1018</v>
      </c>
      <c r="B21" s="3"/>
    </row>
    <row r="22" spans="1:11">
      <c r="A22" s="3"/>
      <c r="B22" s="21" t="s">
        <v>795</v>
      </c>
      <c r="C22" s="1" t="s">
        <v>638</v>
      </c>
      <c r="D22" s="1" t="s">
        <v>575</v>
      </c>
      <c r="E22" s="1">
        <v>3.11</v>
      </c>
      <c r="F22" s="32" t="s">
        <v>806</v>
      </c>
      <c r="G22" s="3">
        <v>65.5</v>
      </c>
      <c r="H22" s="48">
        <v>3.3</v>
      </c>
      <c r="I22" s="1" t="s">
        <v>797</v>
      </c>
      <c r="J22" s="1" t="s">
        <v>18</v>
      </c>
    </row>
    <row r="23" spans="1:11">
      <c r="A23" s="3"/>
      <c r="B23" s="21" t="s">
        <v>796</v>
      </c>
      <c r="C23" s="1" t="s">
        <v>638</v>
      </c>
      <c r="D23" s="1" t="s">
        <v>1</v>
      </c>
      <c r="E23" s="1">
        <v>4.4800000000000004</v>
      </c>
      <c r="F23" s="32" t="s">
        <v>806</v>
      </c>
      <c r="G23" s="3">
        <v>72.900000000000006</v>
      </c>
      <c r="H23" s="48">
        <v>2.2999999999999998</v>
      </c>
      <c r="I23" s="1" t="s">
        <v>797</v>
      </c>
      <c r="J23" s="1" t="s">
        <v>18</v>
      </c>
    </row>
    <row r="24" spans="1:11">
      <c r="A24" s="3"/>
      <c r="B24" s="21" t="s">
        <v>796</v>
      </c>
      <c r="C24" s="1" t="s">
        <v>638</v>
      </c>
      <c r="D24" s="1" t="s">
        <v>575</v>
      </c>
      <c r="E24" s="4">
        <v>3.1</v>
      </c>
      <c r="F24" s="32" t="s">
        <v>806</v>
      </c>
      <c r="G24" s="3">
        <v>71.099999999999994</v>
      </c>
      <c r="H24" s="48">
        <v>2.2000000000000002</v>
      </c>
      <c r="I24" s="1" t="s">
        <v>797</v>
      </c>
      <c r="J24" s="1" t="s">
        <v>18</v>
      </c>
    </row>
    <row r="25" spans="1:11">
      <c r="B25" s="21"/>
      <c r="E25" s="4"/>
      <c r="F25" s="32"/>
      <c r="G25" s="3"/>
    </row>
    <row r="26" spans="1:11">
      <c r="A26" s="3" t="s">
        <v>939</v>
      </c>
    </row>
    <row r="27" spans="1:11">
      <c r="B27" s="21" t="s">
        <v>1042</v>
      </c>
      <c r="C27" s="1" t="s">
        <v>638</v>
      </c>
      <c r="D27" s="1" t="s">
        <v>6</v>
      </c>
      <c r="E27" s="4">
        <v>4.9459999999999997</v>
      </c>
      <c r="F27" s="4">
        <v>9.9000000000000005E-2</v>
      </c>
      <c r="G27" s="12">
        <v>69</v>
      </c>
      <c r="H27" s="48">
        <v>1.5</v>
      </c>
      <c r="I27" s="1" t="s">
        <v>959</v>
      </c>
      <c r="J27" s="1" t="s">
        <v>48</v>
      </c>
      <c r="K27" s="1" t="s">
        <v>119</v>
      </c>
    </row>
    <row r="28" spans="1:11">
      <c r="B28" s="21" t="s">
        <v>1042</v>
      </c>
      <c r="C28" s="1" t="s">
        <v>638</v>
      </c>
      <c r="D28" s="1" t="s">
        <v>1</v>
      </c>
      <c r="E28" s="4">
        <v>4.9459999999999997</v>
      </c>
      <c r="F28" s="4">
        <v>9.9000000000000005E-2</v>
      </c>
      <c r="G28" s="3">
        <v>68.3</v>
      </c>
      <c r="H28" s="48">
        <v>1.5</v>
      </c>
      <c r="I28" s="1" t="s">
        <v>959</v>
      </c>
      <c r="J28" s="1" t="s">
        <v>18</v>
      </c>
      <c r="K28" s="1" t="s">
        <v>119</v>
      </c>
    </row>
    <row r="29" spans="1:11">
      <c r="B29" s="21" t="s">
        <v>1043</v>
      </c>
      <c r="C29" s="1" t="s">
        <v>638</v>
      </c>
      <c r="D29" s="1" t="s">
        <v>6</v>
      </c>
      <c r="E29" s="4">
        <v>4.6669999999999998</v>
      </c>
      <c r="F29" s="4">
        <v>9.2999999999999999E-2</v>
      </c>
      <c r="G29" s="3">
        <v>70.900000000000006</v>
      </c>
      <c r="H29" s="48">
        <v>1.6</v>
      </c>
      <c r="I29" s="1" t="s">
        <v>959</v>
      </c>
      <c r="J29" s="1" t="s">
        <v>48</v>
      </c>
      <c r="K29" s="1" t="s">
        <v>119</v>
      </c>
    </row>
    <row r="30" spans="1:11">
      <c r="B30" s="21" t="s">
        <v>1043</v>
      </c>
      <c r="C30" s="1" t="s">
        <v>638</v>
      </c>
      <c r="D30" s="1" t="s">
        <v>1</v>
      </c>
      <c r="E30" s="4">
        <v>4.6669999999999998</v>
      </c>
      <c r="F30" s="4">
        <v>9.2999999999999999E-2</v>
      </c>
      <c r="G30" s="12">
        <v>70</v>
      </c>
      <c r="H30" s="48">
        <v>1.5</v>
      </c>
      <c r="I30" s="1" t="s">
        <v>959</v>
      </c>
      <c r="J30" s="1" t="s">
        <v>18</v>
      </c>
      <c r="K30" s="1" t="s">
        <v>119</v>
      </c>
    </row>
    <row r="31" spans="1:11">
      <c r="B31" s="21" t="s">
        <v>1044</v>
      </c>
      <c r="C31" s="1" t="s">
        <v>638</v>
      </c>
      <c r="D31" s="1" t="s">
        <v>6</v>
      </c>
      <c r="E31" s="4">
        <v>5.0090000000000003</v>
      </c>
      <c r="F31" s="4">
        <v>0.1</v>
      </c>
      <c r="G31" s="3">
        <v>71.7</v>
      </c>
      <c r="H31" s="48">
        <v>1.6</v>
      </c>
      <c r="I31" s="1" t="s">
        <v>959</v>
      </c>
      <c r="J31" s="1" t="s">
        <v>48</v>
      </c>
      <c r="K31" s="1" t="s">
        <v>119</v>
      </c>
    </row>
    <row r="32" spans="1:11">
      <c r="B32" s="21" t="s">
        <v>1044</v>
      </c>
      <c r="C32" s="1" t="s">
        <v>638</v>
      </c>
      <c r="D32" s="1" t="s">
        <v>1</v>
      </c>
      <c r="E32" s="4">
        <v>5.0090000000000003</v>
      </c>
      <c r="F32" s="4">
        <v>0.1</v>
      </c>
      <c r="G32" s="3">
        <v>72.099999999999994</v>
      </c>
      <c r="H32" s="48">
        <v>1.6</v>
      </c>
      <c r="I32" s="1" t="s">
        <v>959</v>
      </c>
      <c r="J32" s="1" t="s">
        <v>18</v>
      </c>
      <c r="K32" s="1" t="s">
        <v>119</v>
      </c>
    </row>
    <row r="33" spans="1:11">
      <c r="B33" s="21" t="s">
        <v>1045</v>
      </c>
      <c r="C33" s="1" t="s">
        <v>638</v>
      </c>
      <c r="D33" s="1" t="s">
        <v>6</v>
      </c>
      <c r="E33" s="4">
        <v>6.7050000000000001</v>
      </c>
      <c r="F33" s="4">
        <v>0.13400000000000001</v>
      </c>
      <c r="G33" s="3">
        <v>72.2</v>
      </c>
      <c r="H33" s="48">
        <v>1.6</v>
      </c>
      <c r="I33" s="1" t="s">
        <v>959</v>
      </c>
      <c r="J33" s="1" t="s">
        <v>48</v>
      </c>
      <c r="K33" s="1" t="s">
        <v>119</v>
      </c>
    </row>
    <row r="34" spans="1:11">
      <c r="B34" s="21" t="s">
        <v>1045</v>
      </c>
      <c r="C34" s="1" t="s">
        <v>638</v>
      </c>
      <c r="D34" s="1" t="s">
        <v>1</v>
      </c>
      <c r="E34" s="4">
        <v>6.7050000000000001</v>
      </c>
      <c r="F34" s="4">
        <v>0.13400000000000001</v>
      </c>
      <c r="G34" s="3">
        <v>71.900000000000006</v>
      </c>
      <c r="H34" s="48">
        <v>1.6</v>
      </c>
      <c r="I34" s="1" t="s">
        <v>959</v>
      </c>
      <c r="J34" s="1" t="s">
        <v>18</v>
      </c>
      <c r="K34" s="1" t="s">
        <v>119</v>
      </c>
    </row>
    <row r="35" spans="1:11">
      <c r="B35" s="21" t="s">
        <v>1046</v>
      </c>
      <c r="C35" s="1" t="s">
        <v>638</v>
      </c>
      <c r="D35" s="1" t="s">
        <v>6</v>
      </c>
      <c r="E35" s="4">
        <v>5.77</v>
      </c>
      <c r="F35" s="4">
        <v>0.115</v>
      </c>
      <c r="G35" s="3">
        <v>72.2</v>
      </c>
      <c r="H35" s="48">
        <v>1.6</v>
      </c>
      <c r="I35" s="1" t="s">
        <v>959</v>
      </c>
      <c r="J35" s="1" t="s">
        <v>48</v>
      </c>
      <c r="K35" s="1" t="s">
        <v>119</v>
      </c>
    </row>
    <row r="36" spans="1:11">
      <c r="B36" s="21" t="s">
        <v>1046</v>
      </c>
      <c r="C36" s="1" t="s">
        <v>638</v>
      </c>
      <c r="D36" s="1" t="s">
        <v>1</v>
      </c>
      <c r="E36" s="4">
        <v>5.77</v>
      </c>
      <c r="F36" s="4">
        <v>0.115</v>
      </c>
      <c r="G36" s="12">
        <v>73</v>
      </c>
      <c r="H36" s="48">
        <v>1.6</v>
      </c>
      <c r="I36" s="1" t="s">
        <v>959</v>
      </c>
      <c r="J36" s="1" t="s">
        <v>18</v>
      </c>
      <c r="K36" s="1" t="s">
        <v>119</v>
      </c>
    </row>
    <row r="37" spans="1:11">
      <c r="B37" s="21" t="s">
        <v>1047</v>
      </c>
      <c r="C37" s="1" t="s">
        <v>638</v>
      </c>
      <c r="D37" s="1" t="s">
        <v>6</v>
      </c>
      <c r="E37" s="4">
        <v>5.2480000000000002</v>
      </c>
      <c r="F37" s="4">
        <v>0.105</v>
      </c>
      <c r="G37" s="3">
        <v>78.8</v>
      </c>
      <c r="H37" s="48">
        <v>1.7</v>
      </c>
      <c r="I37" s="1" t="s">
        <v>959</v>
      </c>
      <c r="J37" s="1" t="s">
        <v>15</v>
      </c>
      <c r="K37" s="1" t="s">
        <v>119</v>
      </c>
    </row>
    <row r="38" spans="1:11">
      <c r="B38" s="21" t="s">
        <v>1047</v>
      </c>
      <c r="C38" s="1" t="s">
        <v>638</v>
      </c>
      <c r="D38" s="1" t="s">
        <v>1</v>
      </c>
      <c r="E38" s="4">
        <v>5.2480000000000002</v>
      </c>
      <c r="F38" s="4">
        <v>0.105</v>
      </c>
      <c r="G38" s="3">
        <v>78.400000000000006</v>
      </c>
      <c r="H38" s="48">
        <v>1.7</v>
      </c>
      <c r="I38" s="1" t="s">
        <v>959</v>
      </c>
      <c r="J38" s="1" t="s">
        <v>15</v>
      </c>
      <c r="K38" s="1" t="s">
        <v>119</v>
      </c>
    </row>
    <row r="39" spans="1:11">
      <c r="B39" s="21" t="s">
        <v>1048</v>
      </c>
      <c r="C39" s="1" t="s">
        <v>638</v>
      </c>
      <c r="D39" s="1" t="s">
        <v>6</v>
      </c>
      <c r="E39" s="4">
        <v>7.2169999999999996</v>
      </c>
      <c r="F39" s="4">
        <v>0.14399999999999999</v>
      </c>
      <c r="G39" s="3">
        <v>72.8</v>
      </c>
      <c r="H39" s="48">
        <v>1.6</v>
      </c>
      <c r="I39" s="1" t="s">
        <v>959</v>
      </c>
      <c r="J39" s="1" t="s">
        <v>7</v>
      </c>
      <c r="K39" s="1" t="s">
        <v>120</v>
      </c>
    </row>
    <row r="40" spans="1:11">
      <c r="B40" s="21" t="s">
        <v>1048</v>
      </c>
      <c r="C40" s="1" t="s">
        <v>638</v>
      </c>
      <c r="D40" s="1" t="s">
        <v>1</v>
      </c>
      <c r="E40" s="4">
        <v>7.2169999999999996</v>
      </c>
      <c r="F40" s="4">
        <v>0.14399999999999999</v>
      </c>
      <c r="G40" s="3">
        <v>72.7</v>
      </c>
      <c r="H40" s="48">
        <v>1.6</v>
      </c>
      <c r="I40" s="1" t="s">
        <v>959</v>
      </c>
      <c r="J40" s="1" t="s">
        <v>7</v>
      </c>
      <c r="K40" s="1" t="s">
        <v>120</v>
      </c>
    </row>
    <row r="41" spans="1:11">
      <c r="B41" s="21" t="s">
        <v>1049</v>
      </c>
      <c r="C41" s="1" t="s">
        <v>638</v>
      </c>
      <c r="D41" s="1" t="s">
        <v>6</v>
      </c>
      <c r="E41" s="4">
        <v>7.1539999999999999</v>
      </c>
      <c r="F41" s="4">
        <v>0.14299999999999999</v>
      </c>
      <c r="G41" s="12">
        <v>72</v>
      </c>
      <c r="H41" s="48">
        <v>1.6</v>
      </c>
      <c r="I41" s="1" t="s">
        <v>959</v>
      </c>
      <c r="J41" s="1" t="s">
        <v>7</v>
      </c>
      <c r="K41" s="1" t="s">
        <v>120</v>
      </c>
    </row>
    <row r="42" spans="1:11">
      <c r="B42" s="21" t="s">
        <v>1049</v>
      </c>
      <c r="C42" s="1" t="s">
        <v>638</v>
      </c>
      <c r="D42" s="1" t="s">
        <v>1</v>
      </c>
      <c r="E42" s="4">
        <v>7.1539999999999999</v>
      </c>
      <c r="F42" s="4">
        <v>0.14299999999999999</v>
      </c>
      <c r="G42" s="12">
        <v>72</v>
      </c>
      <c r="H42" s="48">
        <v>1.6</v>
      </c>
      <c r="I42" s="1" t="s">
        <v>959</v>
      </c>
      <c r="J42" s="1" t="s">
        <v>7</v>
      </c>
      <c r="K42" s="1" t="s">
        <v>120</v>
      </c>
    </row>
    <row r="43" spans="1:11">
      <c r="B43" s="21" t="s">
        <v>1050</v>
      </c>
      <c r="C43" s="1" t="s">
        <v>638</v>
      </c>
      <c r="D43" s="1" t="s">
        <v>1</v>
      </c>
      <c r="E43" s="4">
        <v>6.5</v>
      </c>
      <c r="F43" s="4">
        <v>0.13</v>
      </c>
      <c r="G43" s="3">
        <v>73.8</v>
      </c>
      <c r="H43" s="48">
        <v>1.6</v>
      </c>
      <c r="I43" s="1" t="s">
        <v>959</v>
      </c>
      <c r="J43" s="1" t="s">
        <v>7</v>
      </c>
      <c r="K43" s="1" t="s">
        <v>120</v>
      </c>
    </row>
    <row r="44" spans="1:11">
      <c r="B44" s="21" t="s">
        <v>1050</v>
      </c>
      <c r="C44" s="1" t="s">
        <v>638</v>
      </c>
      <c r="D44" s="1" t="s">
        <v>6</v>
      </c>
      <c r="E44" s="4">
        <v>6.5</v>
      </c>
      <c r="F44" s="4">
        <v>0.13</v>
      </c>
      <c r="G44" s="3">
        <v>73.3</v>
      </c>
      <c r="H44" s="48">
        <v>1.6</v>
      </c>
      <c r="I44" s="1" t="s">
        <v>959</v>
      </c>
      <c r="J44" s="1" t="s">
        <v>7</v>
      </c>
      <c r="K44" s="1" t="s">
        <v>120</v>
      </c>
    </row>
    <row r="45" spans="1:11">
      <c r="B45" s="21"/>
      <c r="E45" s="4"/>
      <c r="F45" s="4"/>
      <c r="G45" s="3"/>
    </row>
    <row r="46" spans="1:11">
      <c r="A46" s="3" t="s">
        <v>956</v>
      </c>
      <c r="B46" s="21"/>
      <c r="E46" s="4"/>
      <c r="F46" s="4"/>
      <c r="G46" s="3"/>
    </row>
    <row r="47" spans="1:11">
      <c r="B47" s="21" t="s">
        <v>957</v>
      </c>
      <c r="C47" s="1" t="s">
        <v>638</v>
      </c>
      <c r="D47" s="1" t="s">
        <v>1</v>
      </c>
      <c r="E47" s="4">
        <v>4.9240000000000004</v>
      </c>
      <c r="F47" s="4">
        <v>9.8000000000000004E-2</v>
      </c>
      <c r="G47" s="3">
        <v>74.599999999999994</v>
      </c>
      <c r="H47" s="48">
        <v>1.6</v>
      </c>
      <c r="I47" s="1" t="s">
        <v>958</v>
      </c>
      <c r="J47" s="1" t="s">
        <v>7</v>
      </c>
      <c r="K47" s="1" t="s">
        <v>120</v>
      </c>
    </row>
    <row r="48" spans="1:11">
      <c r="B48" s="21" t="s">
        <v>957</v>
      </c>
      <c r="C48" s="1" t="s">
        <v>638</v>
      </c>
      <c r="D48" s="1" t="s">
        <v>1</v>
      </c>
      <c r="E48" s="4">
        <v>4.9240000000000004</v>
      </c>
      <c r="F48" s="4">
        <v>9.8000000000000004E-2</v>
      </c>
      <c r="G48" s="3">
        <v>74.8</v>
      </c>
      <c r="H48" s="48">
        <v>1.6</v>
      </c>
      <c r="I48" s="1" t="s">
        <v>958</v>
      </c>
      <c r="J48" s="1" t="s">
        <v>7</v>
      </c>
      <c r="K48" s="1" t="s">
        <v>120</v>
      </c>
    </row>
    <row r="49" spans="2:11">
      <c r="B49" s="21" t="s">
        <v>961</v>
      </c>
      <c r="C49" s="1" t="s">
        <v>638</v>
      </c>
      <c r="D49" s="1" t="s">
        <v>1</v>
      </c>
      <c r="E49" s="4">
        <v>6.1779999999999999</v>
      </c>
      <c r="F49" s="4">
        <v>0.124</v>
      </c>
      <c r="G49" s="3">
        <v>74.900000000000006</v>
      </c>
      <c r="H49" s="48">
        <v>1.7</v>
      </c>
      <c r="I49" s="1" t="s">
        <v>958</v>
      </c>
      <c r="J49" s="1" t="s">
        <v>7</v>
      </c>
      <c r="K49" s="1" t="s">
        <v>120</v>
      </c>
    </row>
    <row r="50" spans="2:11">
      <c r="B50" s="21" t="s">
        <v>961</v>
      </c>
      <c r="C50" s="1" t="s">
        <v>638</v>
      </c>
      <c r="D50" s="1" t="s">
        <v>1</v>
      </c>
      <c r="E50" s="4">
        <v>6.1779999999999999</v>
      </c>
      <c r="F50" s="4">
        <v>0.124</v>
      </c>
      <c r="G50" s="12">
        <v>75</v>
      </c>
      <c r="H50" s="48">
        <v>1.6</v>
      </c>
      <c r="I50" s="1" t="s">
        <v>958</v>
      </c>
      <c r="J50" s="1" t="s">
        <v>7</v>
      </c>
      <c r="K50" s="1" t="s">
        <v>120</v>
      </c>
    </row>
    <row r="51" spans="2:11">
      <c r="B51" s="21" t="s">
        <v>977</v>
      </c>
      <c r="C51" s="1" t="s">
        <v>638</v>
      </c>
      <c r="D51" s="1" t="s">
        <v>1</v>
      </c>
      <c r="E51" s="4">
        <v>4.8479999999999999</v>
      </c>
      <c r="F51" s="4">
        <v>9.7000000000000003E-2</v>
      </c>
      <c r="G51" s="3">
        <v>73.599999999999994</v>
      </c>
      <c r="H51" s="48">
        <v>1.6</v>
      </c>
      <c r="I51" s="1" t="s">
        <v>959</v>
      </c>
      <c r="J51" s="1" t="s">
        <v>7</v>
      </c>
      <c r="K51" s="1" t="s">
        <v>120</v>
      </c>
    </row>
    <row r="52" spans="2:11">
      <c r="B52" s="21" t="s">
        <v>977</v>
      </c>
      <c r="C52" s="1" t="s">
        <v>638</v>
      </c>
      <c r="D52" s="1" t="s">
        <v>1</v>
      </c>
      <c r="E52" s="4">
        <v>4.8479999999999999</v>
      </c>
      <c r="F52" s="4">
        <v>9.7000000000000003E-2</v>
      </c>
      <c r="G52" s="12">
        <v>74.5</v>
      </c>
      <c r="H52" s="48">
        <v>1.6</v>
      </c>
      <c r="I52" s="1" t="s">
        <v>959</v>
      </c>
      <c r="J52" s="1" t="s">
        <v>7</v>
      </c>
      <c r="K52" s="1" t="s">
        <v>120</v>
      </c>
    </row>
    <row r="53" spans="2:11">
      <c r="B53" s="1" t="s">
        <v>962</v>
      </c>
      <c r="C53" s="1" t="s">
        <v>638</v>
      </c>
      <c r="D53" s="1" t="s">
        <v>1</v>
      </c>
      <c r="E53" s="4">
        <v>2.806</v>
      </c>
      <c r="F53" s="4">
        <v>5.6000000000000001E-2</v>
      </c>
      <c r="G53" s="3">
        <v>72.400000000000006</v>
      </c>
      <c r="H53" s="48">
        <v>1.6</v>
      </c>
      <c r="I53" s="1" t="s">
        <v>960</v>
      </c>
      <c r="J53" s="1" t="s">
        <v>7</v>
      </c>
      <c r="K53" s="1" t="s">
        <v>120</v>
      </c>
    </row>
    <row r="54" spans="2:11">
      <c r="B54" s="1" t="s">
        <v>962</v>
      </c>
      <c r="C54" s="1" t="s">
        <v>638</v>
      </c>
      <c r="D54" s="1" t="s">
        <v>1</v>
      </c>
      <c r="E54" s="4">
        <v>2.806</v>
      </c>
      <c r="F54" s="4">
        <v>5.6000000000000001E-2</v>
      </c>
      <c r="G54" s="3">
        <v>74.7</v>
      </c>
      <c r="H54" s="48">
        <v>1.6</v>
      </c>
      <c r="I54" s="1" t="s">
        <v>960</v>
      </c>
      <c r="J54" s="1" t="s">
        <v>7</v>
      </c>
      <c r="K54" s="1" t="s">
        <v>120</v>
      </c>
    </row>
    <row r="55" spans="2:11">
      <c r="B55" s="1" t="s">
        <v>963</v>
      </c>
      <c r="C55" s="1" t="s">
        <v>638</v>
      </c>
      <c r="D55" s="1" t="s">
        <v>1</v>
      </c>
      <c r="E55" s="4">
        <v>3.399</v>
      </c>
      <c r="F55" s="4">
        <v>6.8000000000000005E-2</v>
      </c>
      <c r="G55" s="3">
        <v>73.2</v>
      </c>
      <c r="H55" s="48">
        <v>1.6</v>
      </c>
      <c r="I55" s="1" t="s">
        <v>974</v>
      </c>
      <c r="J55" s="1" t="s">
        <v>18</v>
      </c>
      <c r="K55" s="1" t="s">
        <v>119</v>
      </c>
    </row>
    <row r="56" spans="2:11">
      <c r="B56" s="1" t="s">
        <v>963</v>
      </c>
      <c r="C56" s="1" t="s">
        <v>638</v>
      </c>
      <c r="D56" s="1" t="s">
        <v>1</v>
      </c>
      <c r="E56" s="4">
        <v>3.399</v>
      </c>
      <c r="F56" s="4">
        <v>6.8000000000000005E-2</v>
      </c>
      <c r="G56" s="3">
        <v>74.8</v>
      </c>
      <c r="H56" s="48">
        <v>1.7</v>
      </c>
      <c r="I56" s="1" t="s">
        <v>974</v>
      </c>
      <c r="J56" s="1" t="s">
        <v>18</v>
      </c>
      <c r="K56" s="1" t="s">
        <v>119</v>
      </c>
    </row>
    <row r="57" spans="2:11">
      <c r="B57" s="1" t="s">
        <v>964</v>
      </c>
      <c r="C57" s="1" t="s">
        <v>638</v>
      </c>
      <c r="D57" s="1" t="s">
        <v>1</v>
      </c>
      <c r="E57" s="4">
        <v>2.734</v>
      </c>
      <c r="F57" s="4">
        <v>5.5E-2</v>
      </c>
      <c r="G57" s="3">
        <v>76.8</v>
      </c>
      <c r="H57" s="48">
        <v>1.7</v>
      </c>
      <c r="I57" s="1" t="s">
        <v>974</v>
      </c>
      <c r="J57" s="1" t="s">
        <v>18</v>
      </c>
      <c r="K57" s="1" t="s">
        <v>119</v>
      </c>
    </row>
    <row r="58" spans="2:11">
      <c r="B58" s="1" t="s">
        <v>964</v>
      </c>
      <c r="C58" s="1" t="s">
        <v>638</v>
      </c>
      <c r="D58" s="1" t="s">
        <v>1</v>
      </c>
      <c r="E58" s="4">
        <v>2.734</v>
      </c>
      <c r="F58" s="4">
        <v>5.5E-2</v>
      </c>
      <c r="G58" s="3">
        <v>78.400000000000006</v>
      </c>
      <c r="H58" s="48">
        <v>1.7</v>
      </c>
      <c r="I58" s="1" t="s">
        <v>974</v>
      </c>
      <c r="J58" s="1" t="s">
        <v>18</v>
      </c>
      <c r="K58" s="1" t="s">
        <v>119</v>
      </c>
    </row>
    <row r="59" spans="2:11">
      <c r="B59" s="1" t="s">
        <v>965</v>
      </c>
      <c r="C59" s="1" t="s">
        <v>638</v>
      </c>
      <c r="D59" s="1" t="s">
        <v>1</v>
      </c>
      <c r="E59" s="4">
        <v>2.645</v>
      </c>
      <c r="F59" s="4">
        <v>5.2999999999999999E-2</v>
      </c>
      <c r="G59" s="3">
        <v>79.599999999999994</v>
      </c>
      <c r="H59" s="48">
        <v>1.8</v>
      </c>
      <c r="I59" s="1" t="s">
        <v>974</v>
      </c>
      <c r="J59" s="1" t="s">
        <v>18</v>
      </c>
      <c r="K59" s="1" t="s">
        <v>119</v>
      </c>
    </row>
    <row r="60" spans="2:11">
      <c r="B60" s="1" t="s">
        <v>965</v>
      </c>
      <c r="C60" s="1" t="s">
        <v>638</v>
      </c>
      <c r="D60" s="1" t="s">
        <v>1</v>
      </c>
      <c r="E60" s="4">
        <v>2.645</v>
      </c>
      <c r="F60" s="4">
        <v>5.2999999999999999E-2</v>
      </c>
      <c r="G60" s="3">
        <v>80.400000000000006</v>
      </c>
      <c r="H60" s="48">
        <v>1.8</v>
      </c>
      <c r="I60" s="1" t="s">
        <v>974</v>
      </c>
      <c r="J60" s="1" t="s">
        <v>18</v>
      </c>
      <c r="K60" s="1" t="s">
        <v>119</v>
      </c>
    </row>
    <row r="61" spans="2:11">
      <c r="B61" s="1" t="s">
        <v>966</v>
      </c>
      <c r="C61" s="1" t="s">
        <v>638</v>
      </c>
      <c r="D61" s="1" t="s">
        <v>1</v>
      </c>
      <c r="E61" s="4">
        <v>3.7029999999999998</v>
      </c>
      <c r="F61" s="4">
        <v>7.3999999999999996E-2</v>
      </c>
      <c r="G61" s="3">
        <v>76.2</v>
      </c>
      <c r="H61" s="48">
        <v>1.7</v>
      </c>
      <c r="I61" s="1" t="s">
        <v>974</v>
      </c>
      <c r="J61" s="1" t="s">
        <v>18</v>
      </c>
      <c r="K61" s="1" t="s">
        <v>119</v>
      </c>
    </row>
    <row r="62" spans="2:11">
      <c r="B62" s="1" t="s">
        <v>966</v>
      </c>
      <c r="C62" s="1" t="s">
        <v>638</v>
      </c>
      <c r="D62" s="1" t="s">
        <v>1</v>
      </c>
      <c r="E62" s="4">
        <v>3.7029999999999998</v>
      </c>
      <c r="F62" s="4">
        <v>7.3999999999999996E-2</v>
      </c>
      <c r="G62" s="3">
        <v>77.7</v>
      </c>
      <c r="H62" s="48">
        <v>1.7</v>
      </c>
      <c r="I62" s="1" t="s">
        <v>974</v>
      </c>
      <c r="J62" s="1" t="s">
        <v>18</v>
      </c>
      <c r="K62" s="1" t="s">
        <v>119</v>
      </c>
    </row>
    <row r="63" spans="2:11">
      <c r="B63" s="1" t="s">
        <v>967</v>
      </c>
      <c r="C63" s="1" t="s">
        <v>638</v>
      </c>
      <c r="D63" s="1" t="s">
        <v>1</v>
      </c>
      <c r="E63" s="4">
        <v>4.0140000000000002</v>
      </c>
      <c r="F63" s="4">
        <v>0.08</v>
      </c>
      <c r="G63" s="3">
        <v>95.8</v>
      </c>
      <c r="H63" s="48">
        <v>2.1</v>
      </c>
      <c r="I63" s="1" t="s">
        <v>974</v>
      </c>
      <c r="J63" s="1" t="s">
        <v>18</v>
      </c>
      <c r="K63" s="1" t="s">
        <v>119</v>
      </c>
    </row>
    <row r="64" spans="2:11">
      <c r="B64" s="1" t="s">
        <v>967</v>
      </c>
      <c r="C64" s="1" t="s">
        <v>638</v>
      </c>
      <c r="D64" s="1" t="s">
        <v>1</v>
      </c>
      <c r="E64" s="4">
        <v>4.0140000000000002</v>
      </c>
      <c r="F64" s="4">
        <v>0.08</v>
      </c>
      <c r="G64" s="3">
        <v>97.6</v>
      </c>
      <c r="H64" s="48">
        <v>2.1</v>
      </c>
      <c r="I64" s="1" t="s">
        <v>974</v>
      </c>
      <c r="J64" s="1" t="s">
        <v>18</v>
      </c>
      <c r="K64" s="1" t="s">
        <v>119</v>
      </c>
    </row>
    <row r="65" spans="1:12">
      <c r="B65" s="1" t="s">
        <v>968</v>
      </c>
      <c r="C65" s="1" t="s">
        <v>638</v>
      </c>
      <c r="D65" s="1" t="s">
        <v>1</v>
      </c>
      <c r="E65" s="4">
        <v>2.9740000000000002</v>
      </c>
      <c r="F65" s="4">
        <v>5.8999999999999997E-2</v>
      </c>
      <c r="G65" s="3">
        <v>82.5</v>
      </c>
      <c r="H65" s="48">
        <v>1.8</v>
      </c>
      <c r="I65" s="1" t="s">
        <v>974</v>
      </c>
      <c r="J65" s="1" t="s">
        <v>18</v>
      </c>
      <c r="K65" s="1" t="s">
        <v>119</v>
      </c>
    </row>
    <row r="66" spans="1:12">
      <c r="B66" s="1" t="s">
        <v>968</v>
      </c>
      <c r="C66" s="1" t="s">
        <v>638</v>
      </c>
      <c r="D66" s="1" t="s">
        <v>1</v>
      </c>
      <c r="E66" s="4">
        <v>2.9740000000000002</v>
      </c>
      <c r="F66" s="4">
        <v>5.8999999999999997E-2</v>
      </c>
      <c r="G66" s="12">
        <v>83</v>
      </c>
      <c r="H66" s="48">
        <v>1.8</v>
      </c>
      <c r="I66" s="1" t="s">
        <v>974</v>
      </c>
      <c r="J66" s="1" t="s">
        <v>18</v>
      </c>
      <c r="K66" s="1" t="s">
        <v>119</v>
      </c>
    </row>
    <row r="67" spans="1:12">
      <c r="B67" s="1" t="s">
        <v>969</v>
      </c>
      <c r="C67" s="1" t="s">
        <v>638</v>
      </c>
      <c r="D67" s="1" t="s">
        <v>1</v>
      </c>
      <c r="E67" s="4">
        <v>3.2770000000000001</v>
      </c>
      <c r="F67" s="4">
        <v>6.6000000000000003E-2</v>
      </c>
      <c r="G67" s="3">
        <v>83.7</v>
      </c>
      <c r="H67" s="48">
        <v>1.8</v>
      </c>
      <c r="I67" s="1" t="s">
        <v>974</v>
      </c>
      <c r="J67" s="1" t="s">
        <v>18</v>
      </c>
      <c r="K67" s="1" t="s">
        <v>119</v>
      </c>
    </row>
    <row r="68" spans="1:12">
      <c r="B68" s="1" t="s">
        <v>969</v>
      </c>
      <c r="C68" s="1" t="s">
        <v>638</v>
      </c>
      <c r="D68" s="1" t="s">
        <v>1</v>
      </c>
      <c r="E68" s="4">
        <v>3.2770000000000001</v>
      </c>
      <c r="F68" s="4">
        <v>6.6000000000000003E-2</v>
      </c>
      <c r="G68" s="3">
        <v>85.1</v>
      </c>
      <c r="H68" s="48">
        <v>1.9</v>
      </c>
      <c r="I68" s="1" t="s">
        <v>974</v>
      </c>
      <c r="J68" s="1" t="s">
        <v>18</v>
      </c>
      <c r="K68" s="1" t="s">
        <v>119</v>
      </c>
    </row>
    <row r="69" spans="1:12">
      <c r="B69" s="1" t="s">
        <v>970</v>
      </c>
      <c r="C69" s="1" t="s">
        <v>638</v>
      </c>
      <c r="D69" s="1" t="s">
        <v>1</v>
      </c>
      <c r="E69" s="4">
        <v>2.8420000000000001</v>
      </c>
      <c r="F69" s="4">
        <v>5.7000000000000002E-2</v>
      </c>
      <c r="G69" s="3">
        <v>87.3</v>
      </c>
      <c r="H69" s="48">
        <v>1.9</v>
      </c>
      <c r="I69" s="1" t="s">
        <v>974</v>
      </c>
      <c r="J69" s="1" t="s">
        <v>18</v>
      </c>
      <c r="K69" s="1" t="s">
        <v>119</v>
      </c>
    </row>
    <row r="70" spans="1:12">
      <c r="B70" s="1" t="s">
        <v>970</v>
      </c>
      <c r="C70" s="1" t="s">
        <v>638</v>
      </c>
      <c r="D70" s="1" t="s">
        <v>1</v>
      </c>
      <c r="E70" s="4">
        <v>2.8420000000000001</v>
      </c>
      <c r="F70" s="4">
        <v>5.7000000000000002E-2</v>
      </c>
      <c r="G70" s="3">
        <v>88.2</v>
      </c>
      <c r="H70" s="48">
        <v>1.9</v>
      </c>
      <c r="I70" s="1" t="s">
        <v>974</v>
      </c>
      <c r="J70" s="1" t="s">
        <v>18</v>
      </c>
      <c r="K70" s="1" t="s">
        <v>119</v>
      </c>
    </row>
    <row r="71" spans="1:12">
      <c r="G71" s="3"/>
    </row>
    <row r="72" spans="1:12">
      <c r="A72" s="3" t="s">
        <v>1028</v>
      </c>
      <c r="G72" s="7" t="s">
        <v>688</v>
      </c>
      <c r="K72" s="7" t="s">
        <v>689</v>
      </c>
    </row>
    <row r="73" spans="1:12">
      <c r="B73" s="21">
        <v>1</v>
      </c>
      <c r="C73" s="1" t="s">
        <v>938</v>
      </c>
      <c r="D73" s="1" t="s">
        <v>6</v>
      </c>
      <c r="E73" s="7" t="s">
        <v>13</v>
      </c>
      <c r="G73" s="3">
        <v>76.5</v>
      </c>
      <c r="H73" s="48">
        <v>0.3</v>
      </c>
      <c r="I73" s="1" t="s">
        <v>503</v>
      </c>
      <c r="J73" s="1" t="s">
        <v>505</v>
      </c>
      <c r="K73" s="27">
        <v>76.599999999999994</v>
      </c>
      <c r="L73" s="48">
        <v>0.3</v>
      </c>
    </row>
    <row r="74" spans="1:12">
      <c r="B74" s="21">
        <v>2</v>
      </c>
      <c r="C74" s="1" t="s">
        <v>938</v>
      </c>
      <c r="D74" s="1" t="s">
        <v>6</v>
      </c>
      <c r="E74" s="7" t="s">
        <v>13</v>
      </c>
      <c r="G74" s="3">
        <v>74.900000000000006</v>
      </c>
      <c r="H74" s="48">
        <v>0.3</v>
      </c>
      <c r="I74" s="1" t="s">
        <v>503</v>
      </c>
      <c r="J74" s="1" t="s">
        <v>505</v>
      </c>
      <c r="K74" s="27">
        <v>75.7</v>
      </c>
      <c r="L74" s="48">
        <v>0.3</v>
      </c>
    </row>
    <row r="75" spans="1:12">
      <c r="B75" s="21">
        <v>3</v>
      </c>
      <c r="C75" s="1" t="s">
        <v>638</v>
      </c>
      <c r="D75" s="1" t="s">
        <v>6</v>
      </c>
      <c r="E75" s="7" t="s">
        <v>13</v>
      </c>
      <c r="G75" s="3">
        <v>74.599999999999994</v>
      </c>
      <c r="H75" s="48">
        <v>0.4</v>
      </c>
      <c r="I75" s="1" t="s">
        <v>503</v>
      </c>
      <c r="J75" s="1" t="s">
        <v>505</v>
      </c>
      <c r="K75" s="27">
        <v>74.8</v>
      </c>
      <c r="L75" s="48">
        <v>0.2</v>
      </c>
    </row>
    <row r="76" spans="1:12">
      <c r="B76" s="21">
        <v>4</v>
      </c>
      <c r="C76" s="1" t="s">
        <v>638</v>
      </c>
      <c r="D76" s="1" t="s">
        <v>6</v>
      </c>
      <c r="E76" s="7" t="s">
        <v>13</v>
      </c>
      <c r="G76" s="12">
        <v>74.900000000000006</v>
      </c>
      <c r="H76" s="48">
        <v>0.4</v>
      </c>
      <c r="I76" s="1" t="s">
        <v>504</v>
      </c>
      <c r="J76" s="1" t="s">
        <v>108</v>
      </c>
      <c r="K76" s="27">
        <v>74.8</v>
      </c>
      <c r="L76" s="48">
        <v>0.4</v>
      </c>
    </row>
    <row r="77" spans="1:12">
      <c r="A77" s="11"/>
    </row>
    <row r="78" spans="1:12">
      <c r="A78" s="3" t="s">
        <v>1029</v>
      </c>
      <c r="G78" s="7" t="s">
        <v>678</v>
      </c>
      <c r="K78" s="7" t="s">
        <v>689</v>
      </c>
    </row>
    <row r="79" spans="1:12">
      <c r="B79" s="21" t="s">
        <v>675</v>
      </c>
      <c r="C79" s="1" t="s">
        <v>638</v>
      </c>
      <c r="D79" s="1" t="s">
        <v>629</v>
      </c>
      <c r="E79" s="7" t="s">
        <v>13</v>
      </c>
      <c r="G79" s="12">
        <v>73</v>
      </c>
      <c r="H79" s="48">
        <v>0.4</v>
      </c>
      <c r="I79" s="1" t="s">
        <v>503</v>
      </c>
      <c r="J79" s="1" t="s">
        <v>48</v>
      </c>
      <c r="K79" s="27">
        <v>73</v>
      </c>
      <c r="L79" s="48">
        <v>0.8</v>
      </c>
    </row>
    <row r="81" spans="1:9">
      <c r="A81" s="3" t="s">
        <v>1030</v>
      </c>
    </row>
    <row r="82" spans="1:9">
      <c r="B82" s="21">
        <v>1</v>
      </c>
      <c r="C82" s="1" t="s">
        <v>638</v>
      </c>
      <c r="D82" s="1" t="s">
        <v>1</v>
      </c>
      <c r="E82" s="4">
        <v>7.665</v>
      </c>
      <c r="F82" s="4">
        <v>0.153</v>
      </c>
      <c r="G82" s="3">
        <v>71.7</v>
      </c>
      <c r="H82" s="48">
        <v>1.6</v>
      </c>
      <c r="I82" s="1" t="s">
        <v>620</v>
      </c>
    </row>
    <row r="83" spans="1:9">
      <c r="B83" s="21" t="s">
        <v>616</v>
      </c>
      <c r="C83" s="1" t="s">
        <v>638</v>
      </c>
      <c r="D83" s="1" t="s">
        <v>1</v>
      </c>
      <c r="E83" s="4">
        <v>5.875</v>
      </c>
      <c r="F83" s="4">
        <v>0.11700000000000001</v>
      </c>
      <c r="G83" s="12">
        <v>74</v>
      </c>
      <c r="H83" s="48">
        <v>1.6</v>
      </c>
      <c r="I83" s="1" t="s">
        <v>620</v>
      </c>
    </row>
    <row r="84" spans="1:9">
      <c r="B84" s="21" t="s">
        <v>617</v>
      </c>
      <c r="C84" s="1" t="s">
        <v>638</v>
      </c>
      <c r="D84" s="1" t="s">
        <v>1</v>
      </c>
      <c r="E84" s="4">
        <v>7.7220000000000004</v>
      </c>
      <c r="F84" s="4">
        <v>0.154</v>
      </c>
      <c r="G84" s="3">
        <v>73.2</v>
      </c>
      <c r="H84" s="48">
        <v>1.6</v>
      </c>
      <c r="I84" s="1" t="s">
        <v>620</v>
      </c>
    </row>
    <row r="85" spans="1:9">
      <c r="B85" s="21">
        <v>3</v>
      </c>
      <c r="C85" s="1" t="s">
        <v>638</v>
      </c>
      <c r="D85" s="1" t="s">
        <v>1</v>
      </c>
      <c r="E85" s="4">
        <v>5.2640000000000002</v>
      </c>
      <c r="F85" s="4">
        <v>0.105</v>
      </c>
      <c r="G85" s="3">
        <v>66.5</v>
      </c>
      <c r="H85" s="48">
        <v>1.7</v>
      </c>
      <c r="I85" s="1" t="s">
        <v>620</v>
      </c>
    </row>
    <row r="86" spans="1:9">
      <c r="B86" s="21">
        <v>4</v>
      </c>
      <c r="C86" s="1" t="s">
        <v>638</v>
      </c>
      <c r="D86" s="1" t="s">
        <v>1</v>
      </c>
      <c r="E86" s="4">
        <v>4.4359999999999999</v>
      </c>
      <c r="F86" s="4">
        <v>8.8999999999999996E-2</v>
      </c>
      <c r="G86" s="3">
        <v>68.5</v>
      </c>
      <c r="H86" s="48">
        <v>1.5</v>
      </c>
      <c r="I86" s="1" t="s">
        <v>620</v>
      </c>
    </row>
    <row r="87" spans="1:9">
      <c r="B87" s="21">
        <v>5</v>
      </c>
      <c r="C87" s="1" t="s">
        <v>638</v>
      </c>
      <c r="D87" s="1" t="s">
        <v>1</v>
      </c>
      <c r="E87" s="4">
        <v>7.9690000000000003</v>
      </c>
      <c r="F87" s="4">
        <v>0.159</v>
      </c>
      <c r="G87" s="3">
        <v>67.2</v>
      </c>
      <c r="H87" s="48">
        <v>1.5</v>
      </c>
      <c r="I87" s="1" t="s">
        <v>620</v>
      </c>
    </row>
    <row r="88" spans="1:9">
      <c r="B88" s="21">
        <v>6</v>
      </c>
      <c r="C88" s="1" t="s">
        <v>638</v>
      </c>
      <c r="D88" s="1" t="s">
        <v>1</v>
      </c>
      <c r="E88" s="4">
        <v>7.7789999999999999</v>
      </c>
      <c r="F88" s="4">
        <v>0.156</v>
      </c>
      <c r="G88" s="12">
        <v>66</v>
      </c>
      <c r="H88" s="48">
        <v>1.4</v>
      </c>
      <c r="I88" s="1" t="s">
        <v>620</v>
      </c>
    </row>
    <row r="89" spans="1:9">
      <c r="B89" s="21">
        <v>7</v>
      </c>
      <c r="C89" s="1" t="s">
        <v>638</v>
      </c>
      <c r="D89" s="1" t="s">
        <v>1</v>
      </c>
      <c r="E89" s="4">
        <v>7.7610000000000001</v>
      </c>
      <c r="F89" s="4">
        <v>0.155</v>
      </c>
      <c r="G89" s="3">
        <v>68.2</v>
      </c>
      <c r="H89" s="48">
        <v>1.5</v>
      </c>
      <c r="I89" s="1" t="s">
        <v>620</v>
      </c>
    </row>
    <row r="90" spans="1:9">
      <c r="B90" s="21">
        <v>8</v>
      </c>
      <c r="C90" s="1" t="s">
        <v>638</v>
      </c>
      <c r="D90" s="1" t="s">
        <v>1</v>
      </c>
      <c r="E90" s="4">
        <v>8.1590000000000007</v>
      </c>
      <c r="F90" s="4">
        <v>0.16300000000000001</v>
      </c>
      <c r="G90" s="3">
        <v>70.3</v>
      </c>
      <c r="H90" s="48">
        <v>1.5</v>
      </c>
      <c r="I90" s="1" t="s">
        <v>620</v>
      </c>
    </row>
    <row r="91" spans="1:9">
      <c r="B91" s="21">
        <v>9</v>
      </c>
      <c r="C91" s="1" t="s">
        <v>638</v>
      </c>
      <c r="D91" s="1" t="s">
        <v>1</v>
      </c>
      <c r="E91" s="4">
        <v>7.976</v>
      </c>
      <c r="F91" s="4">
        <v>0.16</v>
      </c>
      <c r="G91" s="3">
        <v>71.5</v>
      </c>
      <c r="H91" s="48">
        <v>1.6</v>
      </c>
      <c r="I91" s="1" t="s">
        <v>620</v>
      </c>
    </row>
    <row r="92" spans="1:9">
      <c r="B92" s="21">
        <v>10</v>
      </c>
      <c r="C92" s="1" t="s">
        <v>638</v>
      </c>
      <c r="D92" s="1" t="s">
        <v>1</v>
      </c>
      <c r="E92" s="4">
        <v>6.2839999999999998</v>
      </c>
      <c r="F92" s="4">
        <v>0.126</v>
      </c>
      <c r="G92" s="3">
        <v>69.8</v>
      </c>
      <c r="H92" s="48">
        <v>1.5</v>
      </c>
      <c r="I92" s="1" t="s">
        <v>620</v>
      </c>
    </row>
    <row r="93" spans="1:9">
      <c r="B93" s="21">
        <v>11</v>
      </c>
      <c r="C93" s="1" t="s">
        <v>638</v>
      </c>
      <c r="D93" s="1" t="s">
        <v>1</v>
      </c>
      <c r="E93" s="4">
        <v>7.9550000000000001</v>
      </c>
      <c r="F93" s="4">
        <v>0.159</v>
      </c>
      <c r="G93" s="3">
        <v>72.3</v>
      </c>
      <c r="H93" s="48">
        <v>1.6</v>
      </c>
      <c r="I93" s="1" t="s">
        <v>620</v>
      </c>
    </row>
    <row r="94" spans="1:9">
      <c r="B94" s="21">
        <v>12</v>
      </c>
      <c r="C94" s="1" t="s">
        <v>638</v>
      </c>
      <c r="D94" s="1" t="s">
        <v>1</v>
      </c>
      <c r="E94" s="4">
        <v>7.1230000000000002</v>
      </c>
      <c r="F94" s="4">
        <v>0.14199999999999999</v>
      </c>
      <c r="G94" s="3">
        <v>69.7</v>
      </c>
      <c r="H94" s="48">
        <v>1.5</v>
      </c>
      <c r="I94" s="1" t="s">
        <v>620</v>
      </c>
    </row>
    <row r="95" spans="1:9">
      <c r="B95" s="21" t="s">
        <v>618</v>
      </c>
      <c r="C95" s="1" t="s">
        <v>638</v>
      </c>
      <c r="D95" s="1" t="s">
        <v>6</v>
      </c>
      <c r="E95" s="4">
        <v>4.6900000000000004</v>
      </c>
      <c r="F95" s="4">
        <v>9.4E-2</v>
      </c>
      <c r="G95" s="3">
        <v>60.1</v>
      </c>
      <c r="H95" s="48">
        <v>1.3</v>
      </c>
      <c r="I95" s="1" t="s">
        <v>621</v>
      </c>
    </row>
    <row r="96" spans="1:9">
      <c r="B96" s="21" t="s">
        <v>619</v>
      </c>
      <c r="C96" s="1" t="s">
        <v>638</v>
      </c>
      <c r="D96" s="1" t="s">
        <v>6</v>
      </c>
      <c r="E96" s="4">
        <v>3.5710000000000002</v>
      </c>
      <c r="F96" s="4">
        <v>7.0999999999999994E-2</v>
      </c>
      <c r="G96" s="3">
        <v>58.2</v>
      </c>
      <c r="H96" s="48">
        <v>1.3</v>
      </c>
      <c r="I96" s="1" t="s">
        <v>622</v>
      </c>
    </row>
    <row r="97" spans="1:12">
      <c r="B97" s="21">
        <v>14</v>
      </c>
      <c r="C97" s="1" t="s">
        <v>638</v>
      </c>
      <c r="D97" s="1" t="s">
        <v>6</v>
      </c>
      <c r="E97" s="4">
        <v>4.2279999999999998</v>
      </c>
      <c r="F97" s="4">
        <v>8.5000000000000006E-2</v>
      </c>
      <c r="G97" s="3">
        <v>56.7</v>
      </c>
      <c r="H97" s="48">
        <v>1.3</v>
      </c>
      <c r="I97" s="1" t="s">
        <v>621</v>
      </c>
    </row>
    <row r="98" spans="1:12">
      <c r="B98" s="21">
        <v>15</v>
      </c>
      <c r="C98" s="1" t="s">
        <v>638</v>
      </c>
      <c r="D98" s="1" t="s">
        <v>6</v>
      </c>
      <c r="E98" s="4">
        <v>6.9390000000000001</v>
      </c>
      <c r="F98" s="4">
        <v>0.13900000000000001</v>
      </c>
      <c r="G98" s="3">
        <v>54.3</v>
      </c>
      <c r="H98" s="48">
        <v>1.2</v>
      </c>
      <c r="I98" s="1" t="s">
        <v>622</v>
      </c>
    </row>
    <row r="99" spans="1:12">
      <c r="B99" s="21">
        <v>16</v>
      </c>
      <c r="C99" s="1" t="s">
        <v>638</v>
      </c>
      <c r="D99" s="1" t="s">
        <v>6</v>
      </c>
      <c r="E99" s="4">
        <v>5.766</v>
      </c>
      <c r="F99" s="4">
        <v>0.115</v>
      </c>
      <c r="G99" s="3">
        <v>57.2</v>
      </c>
      <c r="H99" s="48">
        <v>1.3</v>
      </c>
      <c r="I99" s="1" t="s">
        <v>621</v>
      </c>
    </row>
    <row r="100" spans="1:12">
      <c r="B100" s="21">
        <v>17</v>
      </c>
      <c r="C100" s="1" t="s">
        <v>638</v>
      </c>
      <c r="D100" s="1" t="s">
        <v>6</v>
      </c>
      <c r="E100" s="4">
        <v>6.1589999999999998</v>
      </c>
      <c r="F100" s="4">
        <v>0.123</v>
      </c>
      <c r="G100" s="3">
        <v>56.9</v>
      </c>
      <c r="H100" s="48">
        <v>1.2</v>
      </c>
      <c r="I100" s="1" t="s">
        <v>622</v>
      </c>
    </row>
    <row r="101" spans="1:12">
      <c r="B101" s="21">
        <v>18</v>
      </c>
      <c r="C101" s="1" t="s">
        <v>638</v>
      </c>
      <c r="D101" s="1" t="s">
        <v>6</v>
      </c>
      <c r="E101" s="4">
        <v>5.569</v>
      </c>
      <c r="F101" s="4">
        <v>0.113</v>
      </c>
      <c r="G101" s="3">
        <v>54.9</v>
      </c>
      <c r="H101" s="48">
        <v>1.2</v>
      </c>
      <c r="I101" s="1" t="s">
        <v>621</v>
      </c>
    </row>
    <row r="102" spans="1:12">
      <c r="B102" s="21">
        <v>19</v>
      </c>
      <c r="C102" s="1" t="s">
        <v>638</v>
      </c>
      <c r="D102" s="1" t="s">
        <v>6</v>
      </c>
      <c r="E102" s="4">
        <v>6.1289999999999996</v>
      </c>
      <c r="F102" s="4">
        <v>0.123</v>
      </c>
      <c r="G102" s="3">
        <v>55.9</v>
      </c>
      <c r="H102" s="48">
        <v>1.2</v>
      </c>
      <c r="I102" s="1" t="s">
        <v>621</v>
      </c>
    </row>
    <row r="103" spans="1:12">
      <c r="B103" s="21">
        <v>20</v>
      </c>
      <c r="C103" s="1" t="s">
        <v>638</v>
      </c>
      <c r="D103" s="1" t="s">
        <v>6</v>
      </c>
      <c r="E103" s="4">
        <v>4.2590000000000003</v>
      </c>
      <c r="F103" s="4">
        <v>8.5000000000000006E-2</v>
      </c>
      <c r="G103" s="3">
        <v>52.4</v>
      </c>
      <c r="H103" s="48">
        <v>1.1000000000000001</v>
      </c>
      <c r="I103" s="1" t="s">
        <v>622</v>
      </c>
    </row>
    <row r="104" spans="1:12">
      <c r="B104" s="21">
        <v>21</v>
      </c>
      <c r="C104" s="1" t="s">
        <v>638</v>
      </c>
      <c r="D104" s="1" t="s">
        <v>6</v>
      </c>
      <c r="E104" s="4">
        <v>5.5720000000000001</v>
      </c>
      <c r="F104" s="4">
        <v>0.111</v>
      </c>
      <c r="G104" s="3">
        <v>53.9</v>
      </c>
      <c r="H104" s="48">
        <v>1.2</v>
      </c>
      <c r="I104" s="1" t="s">
        <v>621</v>
      </c>
    </row>
    <row r="105" spans="1:12">
      <c r="B105" s="21">
        <v>22</v>
      </c>
      <c r="C105" s="1" t="s">
        <v>638</v>
      </c>
      <c r="D105" s="1" t="s">
        <v>6</v>
      </c>
      <c r="E105" s="4">
        <v>6.5060000000000002</v>
      </c>
      <c r="F105" s="4">
        <v>0.13</v>
      </c>
      <c r="G105" s="3">
        <v>51.3</v>
      </c>
      <c r="H105" s="48">
        <v>1.1000000000000001</v>
      </c>
      <c r="I105" s="1" t="s">
        <v>621</v>
      </c>
    </row>
    <row r="106" spans="1:12">
      <c r="B106" s="21">
        <v>23</v>
      </c>
      <c r="C106" s="1" t="s">
        <v>638</v>
      </c>
      <c r="D106" s="1" t="s">
        <v>6</v>
      </c>
      <c r="E106" s="4">
        <v>3.4239999999999999</v>
      </c>
      <c r="F106" s="4">
        <v>6.8000000000000005E-2</v>
      </c>
      <c r="G106" s="3">
        <v>52.5</v>
      </c>
      <c r="H106" s="48">
        <v>1.2</v>
      </c>
      <c r="I106" s="1" t="s">
        <v>621</v>
      </c>
    </row>
    <row r="107" spans="1:12">
      <c r="B107" s="21">
        <v>24</v>
      </c>
      <c r="C107" s="1" t="s">
        <v>638</v>
      </c>
      <c r="D107" s="1" t="s">
        <v>6</v>
      </c>
      <c r="E107" s="4">
        <v>5.0359999999999996</v>
      </c>
      <c r="F107" s="4">
        <v>0.10100000000000001</v>
      </c>
      <c r="G107" s="3">
        <v>50.5</v>
      </c>
      <c r="H107" s="48">
        <v>1.1000000000000001</v>
      </c>
      <c r="I107" s="1" t="s">
        <v>621</v>
      </c>
    </row>
    <row r="108" spans="1:12">
      <c r="B108" s="21">
        <v>25</v>
      </c>
      <c r="C108" s="1" t="s">
        <v>638</v>
      </c>
      <c r="D108" s="1" t="s">
        <v>6</v>
      </c>
      <c r="E108" s="4">
        <v>6.9109999999999996</v>
      </c>
      <c r="F108" s="4">
        <v>0.13800000000000001</v>
      </c>
      <c r="G108" s="3">
        <v>51.5</v>
      </c>
      <c r="H108" s="48">
        <v>1.1000000000000001</v>
      </c>
      <c r="I108" s="1" t="s">
        <v>621</v>
      </c>
    </row>
    <row r="109" spans="1:12">
      <c r="B109" s="21">
        <v>26</v>
      </c>
      <c r="C109" s="1" t="s">
        <v>638</v>
      </c>
      <c r="D109" s="1" t="s">
        <v>6</v>
      </c>
      <c r="E109" s="4">
        <v>7.1</v>
      </c>
      <c r="F109" s="4">
        <v>0.14299999999999999</v>
      </c>
      <c r="G109" s="3">
        <v>50.2</v>
      </c>
      <c r="H109" s="48">
        <v>1.1000000000000001</v>
      </c>
      <c r="I109" s="1" t="s">
        <v>621</v>
      </c>
    </row>
    <row r="110" spans="1:12">
      <c r="A110" s="59"/>
      <c r="B110" s="58">
        <v>27</v>
      </c>
      <c r="C110" s="59" t="s">
        <v>638</v>
      </c>
      <c r="D110" s="59" t="s">
        <v>6</v>
      </c>
      <c r="E110" s="68">
        <v>6.6459999999999999</v>
      </c>
      <c r="F110" s="68">
        <v>0.13300000000000001</v>
      </c>
      <c r="G110" s="57">
        <v>47.8</v>
      </c>
      <c r="H110" s="70">
        <v>1</v>
      </c>
      <c r="I110" s="59" t="s">
        <v>621</v>
      </c>
      <c r="J110" s="59"/>
      <c r="K110" s="59"/>
      <c r="L110" s="62"/>
    </row>
    <row r="111" spans="1:12">
      <c r="B111" s="2"/>
    </row>
  </sheetData>
  <phoneticPr fontId="1"/>
  <pageMargins left="0.70866141732283472" right="0.70866141732283472" top="0.74803149606299213" bottom="0.74803149606299213" header="0.31496062992125984" footer="0.31496062992125984"/>
  <pageSetup paperSize="9" scale="75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2"/>
  <sheetViews>
    <sheetView workbookViewId="0">
      <selection activeCell="B1" sqref="B1"/>
    </sheetView>
  </sheetViews>
  <sheetFormatPr defaultColWidth="10.83203125" defaultRowHeight="12"/>
  <cols>
    <col min="1" max="1" width="3.83203125" style="3" customWidth="1"/>
    <col min="2" max="2" width="17.83203125" style="2" customWidth="1"/>
    <col min="3" max="3" width="22.83203125" style="1" customWidth="1"/>
    <col min="4" max="4" width="12.83203125" style="1" customWidth="1"/>
    <col min="5" max="6" width="6.83203125" style="1" customWidth="1"/>
    <col min="7" max="7" width="7.83203125" style="1" customWidth="1"/>
    <col min="8" max="8" width="6.83203125" style="48" customWidth="1"/>
    <col min="9" max="9" width="15.83203125" style="1" customWidth="1"/>
    <col min="10" max="11" width="10.83203125" style="1" customWidth="1"/>
    <col min="12" max="12" width="8.83203125" style="48" customWidth="1"/>
    <col min="13" max="16384" width="10.83203125" style="1"/>
  </cols>
  <sheetData>
    <row r="2" spans="1:12" ht="19.5" customHeight="1">
      <c r="A2" s="82" t="s">
        <v>1091</v>
      </c>
    </row>
    <row r="3" spans="1:12">
      <c r="A3" s="56" t="s">
        <v>500</v>
      </c>
      <c r="B3" s="55" t="s">
        <v>1053</v>
      </c>
      <c r="C3" s="65" t="s">
        <v>498</v>
      </c>
      <c r="D3" s="65" t="s">
        <v>615</v>
      </c>
      <c r="E3" s="55" t="s">
        <v>1054</v>
      </c>
      <c r="F3" s="55" t="s">
        <v>1056</v>
      </c>
      <c r="G3" s="56" t="s">
        <v>1057</v>
      </c>
      <c r="H3" s="55" t="s">
        <v>1056</v>
      </c>
      <c r="I3" s="55" t="s">
        <v>23</v>
      </c>
      <c r="J3" s="55" t="s">
        <v>499</v>
      </c>
      <c r="K3" s="55" t="s">
        <v>501</v>
      </c>
      <c r="L3" s="55"/>
    </row>
    <row r="4" spans="1:12">
      <c r="A4" s="57"/>
      <c r="B4" s="58"/>
      <c r="C4" s="59"/>
      <c r="D4" s="59"/>
      <c r="E4" s="60" t="s">
        <v>1055</v>
      </c>
      <c r="F4" s="60" t="s">
        <v>1060</v>
      </c>
      <c r="G4" s="61" t="s">
        <v>1058</v>
      </c>
      <c r="H4" s="60" t="s">
        <v>1059</v>
      </c>
      <c r="I4" s="59"/>
      <c r="J4" s="58"/>
      <c r="K4" s="62"/>
      <c r="L4" s="62"/>
    </row>
    <row r="5" spans="1:12">
      <c r="A5" s="8" t="s">
        <v>1032</v>
      </c>
      <c r="B5" s="47"/>
      <c r="C5" s="9"/>
      <c r="D5" s="9"/>
      <c r="E5" s="9"/>
      <c r="F5" s="9"/>
      <c r="G5" s="9"/>
      <c r="H5" s="50"/>
      <c r="I5" s="9"/>
    </row>
    <row r="6" spans="1:12">
      <c r="A6" s="8"/>
      <c r="B6" s="29">
        <v>5001271</v>
      </c>
      <c r="C6" s="9" t="s">
        <v>635</v>
      </c>
      <c r="D6" s="9" t="s">
        <v>1</v>
      </c>
      <c r="E6" s="15">
        <f>8.25*0.83016</f>
        <v>6.8488199999999999</v>
      </c>
      <c r="F6" s="41" t="s">
        <v>806</v>
      </c>
      <c r="G6" s="8">
        <v>72</v>
      </c>
      <c r="H6" s="50">
        <v>6</v>
      </c>
      <c r="I6" s="9" t="s">
        <v>779</v>
      </c>
    </row>
    <row r="7" spans="1:12">
      <c r="A7" s="8"/>
      <c r="B7" s="29">
        <v>5002051</v>
      </c>
      <c r="C7" s="9" t="s">
        <v>651</v>
      </c>
      <c r="D7" s="9" t="s">
        <v>1</v>
      </c>
      <c r="E7" s="15">
        <f>6.23*0.83016</f>
        <v>5.1718968000000007</v>
      </c>
      <c r="F7" s="41" t="s">
        <v>806</v>
      </c>
      <c r="G7" s="8">
        <v>85</v>
      </c>
      <c r="H7" s="50">
        <v>6</v>
      </c>
      <c r="I7" s="9" t="s">
        <v>779</v>
      </c>
    </row>
    <row r="9" spans="1:12">
      <c r="A9" s="3" t="s">
        <v>945</v>
      </c>
    </row>
    <row r="10" spans="1:12">
      <c r="B10" s="21" t="s">
        <v>780</v>
      </c>
      <c r="C10" s="1" t="s">
        <v>651</v>
      </c>
      <c r="D10" s="1" t="s">
        <v>1</v>
      </c>
      <c r="E10" s="4">
        <f>7.12*0.83016</f>
        <v>5.9107392000000001</v>
      </c>
      <c r="F10" s="32" t="s">
        <v>806</v>
      </c>
      <c r="G10" s="3">
        <v>72</v>
      </c>
      <c r="I10" s="1" t="s">
        <v>778</v>
      </c>
    </row>
    <row r="11" spans="1:12">
      <c r="B11" s="21" t="s">
        <v>781</v>
      </c>
      <c r="C11" s="1" t="s">
        <v>651</v>
      </c>
      <c r="D11" s="1" t="s">
        <v>1</v>
      </c>
      <c r="E11" s="4">
        <f>2.74*0.83016</f>
        <v>2.2746384000000002</v>
      </c>
      <c r="F11" s="32" t="s">
        <v>806</v>
      </c>
      <c r="G11" s="3">
        <v>61</v>
      </c>
      <c r="I11" s="1" t="s">
        <v>778</v>
      </c>
    </row>
    <row r="12" spans="1:12">
      <c r="B12" s="21" t="s">
        <v>782</v>
      </c>
      <c r="C12" s="1" t="s">
        <v>651</v>
      </c>
      <c r="D12" s="1" t="s">
        <v>1</v>
      </c>
      <c r="E12" s="4">
        <f>5.56*0.83016</f>
        <v>4.6156895999999996</v>
      </c>
      <c r="F12" s="32" t="s">
        <v>806</v>
      </c>
      <c r="G12" s="3">
        <v>60</v>
      </c>
      <c r="I12" s="1" t="s">
        <v>778</v>
      </c>
    </row>
    <row r="13" spans="1:12">
      <c r="B13" s="21" t="s">
        <v>783</v>
      </c>
      <c r="C13" s="1" t="s">
        <v>651</v>
      </c>
      <c r="D13" s="1" t="s">
        <v>1</v>
      </c>
      <c r="E13" s="4">
        <f>6.38*0.83016</f>
        <v>5.2964207999999999</v>
      </c>
      <c r="F13" s="32" t="s">
        <v>806</v>
      </c>
      <c r="G13" s="3">
        <v>81</v>
      </c>
      <c r="I13" s="1" t="s">
        <v>778</v>
      </c>
    </row>
    <row r="14" spans="1:12">
      <c r="B14" s="21" t="s">
        <v>784</v>
      </c>
      <c r="C14" s="1" t="s">
        <v>651</v>
      </c>
      <c r="D14" s="1" t="s">
        <v>1</v>
      </c>
      <c r="E14" s="4">
        <f>3.91*0.83016</f>
        <v>3.2459256000000001</v>
      </c>
      <c r="F14" s="32" t="s">
        <v>806</v>
      </c>
      <c r="G14" s="3">
        <v>70</v>
      </c>
      <c r="I14" s="1" t="s">
        <v>787</v>
      </c>
    </row>
    <row r="15" spans="1:12">
      <c r="B15" s="21" t="s">
        <v>785</v>
      </c>
      <c r="C15" s="1" t="s">
        <v>651</v>
      </c>
      <c r="D15" s="1" t="s">
        <v>1</v>
      </c>
      <c r="E15" s="4">
        <f>4.65*0.83016</f>
        <v>3.8602440000000002</v>
      </c>
      <c r="F15" s="32" t="s">
        <v>806</v>
      </c>
      <c r="G15" s="3">
        <v>88</v>
      </c>
      <c r="I15" s="1" t="s">
        <v>787</v>
      </c>
    </row>
    <row r="16" spans="1:12">
      <c r="B16" s="21" t="s">
        <v>786</v>
      </c>
      <c r="C16" s="1" t="s">
        <v>651</v>
      </c>
      <c r="D16" s="1" t="s">
        <v>1</v>
      </c>
      <c r="E16" s="4">
        <f>5.14*0.83016</f>
        <v>4.2670224000000001</v>
      </c>
      <c r="F16" s="32" t="s">
        <v>806</v>
      </c>
      <c r="G16" s="3">
        <v>85</v>
      </c>
      <c r="I16" s="1" t="s">
        <v>787</v>
      </c>
    </row>
    <row r="17" spans="1:11">
      <c r="B17" s="21" t="s">
        <v>946</v>
      </c>
      <c r="C17" s="1" t="s">
        <v>651</v>
      </c>
      <c r="D17" s="1" t="s">
        <v>1</v>
      </c>
      <c r="E17" s="4">
        <f>1.82*0.83016</f>
        <v>1.5108912000000001</v>
      </c>
      <c r="F17" s="32" t="s">
        <v>806</v>
      </c>
      <c r="G17" s="3">
        <v>83</v>
      </c>
      <c r="I17" s="1" t="s">
        <v>948</v>
      </c>
    </row>
    <row r="18" spans="1:11">
      <c r="B18" s="21" t="s">
        <v>947</v>
      </c>
      <c r="C18" s="1" t="s">
        <v>651</v>
      </c>
      <c r="D18" s="1" t="s">
        <v>1</v>
      </c>
      <c r="E18" s="4">
        <f>3.93*0.83016</f>
        <v>3.2625288000000001</v>
      </c>
      <c r="F18" s="32" t="s">
        <v>806</v>
      </c>
      <c r="G18" s="20">
        <v>87</v>
      </c>
      <c r="I18" s="1" t="s">
        <v>948</v>
      </c>
    </row>
    <row r="20" spans="1:11">
      <c r="A20" s="3" t="s">
        <v>1017</v>
      </c>
      <c r="B20" s="17"/>
    </row>
    <row r="21" spans="1:11">
      <c r="B21" s="25" t="s">
        <v>581</v>
      </c>
      <c r="C21" s="1" t="s">
        <v>635</v>
      </c>
      <c r="D21" s="1" t="s">
        <v>630</v>
      </c>
      <c r="E21" s="1">
        <v>0.34</v>
      </c>
      <c r="F21" s="32" t="s">
        <v>806</v>
      </c>
      <c r="G21" s="20">
        <v>95.385170459095775</v>
      </c>
      <c r="I21" s="1" t="s">
        <v>627</v>
      </c>
      <c r="J21" s="1" t="s">
        <v>68</v>
      </c>
    </row>
    <row r="22" spans="1:11">
      <c r="B22" s="25" t="s">
        <v>583</v>
      </c>
      <c r="C22" s="1" t="s">
        <v>635</v>
      </c>
      <c r="D22" s="1" t="s">
        <v>630</v>
      </c>
      <c r="E22" s="1">
        <v>0.77</v>
      </c>
      <c r="F22" s="32" t="s">
        <v>806</v>
      </c>
      <c r="G22" s="20">
        <v>49</v>
      </c>
      <c r="I22" s="1" t="s">
        <v>626</v>
      </c>
      <c r="J22" s="1" t="s">
        <v>636</v>
      </c>
    </row>
    <row r="23" spans="1:11">
      <c r="B23" s="25" t="s">
        <v>585</v>
      </c>
      <c r="C23" s="1" t="s">
        <v>635</v>
      </c>
      <c r="D23" s="1" t="s">
        <v>630</v>
      </c>
      <c r="E23" s="1">
        <v>1.65</v>
      </c>
      <c r="F23" s="32" t="s">
        <v>806</v>
      </c>
      <c r="G23" s="20">
        <v>91.315577810105509</v>
      </c>
      <c r="I23" s="1" t="s">
        <v>625</v>
      </c>
      <c r="J23" s="1" t="s">
        <v>48</v>
      </c>
    </row>
    <row r="24" spans="1:11">
      <c r="B24" s="25" t="s">
        <v>588</v>
      </c>
      <c r="C24" s="1" t="s">
        <v>635</v>
      </c>
      <c r="D24" s="1" t="s">
        <v>66</v>
      </c>
      <c r="E24" s="1">
        <v>5.75</v>
      </c>
      <c r="F24" s="32" t="s">
        <v>806</v>
      </c>
      <c r="G24" s="20">
        <v>87.18758596089674</v>
      </c>
      <c r="I24" s="1" t="s">
        <v>623</v>
      </c>
      <c r="J24" s="1" t="s">
        <v>48</v>
      </c>
    </row>
    <row r="25" spans="1:11">
      <c r="B25" s="17"/>
      <c r="G25" s="20"/>
    </row>
    <row r="26" spans="1:11">
      <c r="A26" s="3" t="s">
        <v>949</v>
      </c>
    </row>
    <row r="27" spans="1:11">
      <c r="B27" s="21">
        <v>1</v>
      </c>
      <c r="C27" s="1" t="s">
        <v>651</v>
      </c>
      <c r="D27" s="1" t="s">
        <v>1</v>
      </c>
      <c r="E27" s="4">
        <f>8.94*0.83016</f>
        <v>7.4216303999999997</v>
      </c>
      <c r="F27" s="32" t="s">
        <v>806</v>
      </c>
      <c r="G27" s="3">
        <v>61.8</v>
      </c>
      <c r="H27" s="52">
        <v>1.9</v>
      </c>
      <c r="I27" s="1" t="s">
        <v>788</v>
      </c>
      <c r="J27" s="1" t="s">
        <v>18</v>
      </c>
    </row>
    <row r="28" spans="1:11">
      <c r="B28" s="21">
        <v>2</v>
      </c>
      <c r="C28" s="1" t="s">
        <v>651</v>
      </c>
      <c r="D28" s="1" t="s">
        <v>1</v>
      </c>
      <c r="E28" s="4">
        <f>6.94*0.83016</f>
        <v>5.7613104000000002</v>
      </c>
      <c r="F28" s="32" t="s">
        <v>806</v>
      </c>
      <c r="G28" s="12">
        <v>65.5</v>
      </c>
      <c r="H28" s="52">
        <v>2</v>
      </c>
      <c r="I28" s="1" t="s">
        <v>788</v>
      </c>
      <c r="J28" s="1" t="s">
        <v>18</v>
      </c>
    </row>
    <row r="29" spans="1:11">
      <c r="B29" s="21">
        <v>3</v>
      </c>
      <c r="C29" s="1" t="s">
        <v>651</v>
      </c>
      <c r="D29" s="1" t="s">
        <v>1</v>
      </c>
      <c r="E29" s="10">
        <v>0.61399999999999999</v>
      </c>
      <c r="F29" s="32" t="s">
        <v>806</v>
      </c>
      <c r="G29" s="12">
        <v>68.400000000000006</v>
      </c>
      <c r="H29" s="52">
        <v>3.4</v>
      </c>
      <c r="I29" s="1" t="s">
        <v>788</v>
      </c>
      <c r="J29" s="1" t="s">
        <v>18</v>
      </c>
    </row>
    <row r="30" spans="1:11">
      <c r="B30" s="21">
        <v>4</v>
      </c>
      <c r="C30" s="1" t="s">
        <v>651</v>
      </c>
      <c r="D30" s="1" t="s">
        <v>1</v>
      </c>
      <c r="E30" s="4">
        <f>5.83*0.83016</f>
        <v>4.8398327999999999</v>
      </c>
      <c r="F30" s="32" t="s">
        <v>806</v>
      </c>
      <c r="G30" s="12">
        <v>76.8</v>
      </c>
      <c r="H30" s="52">
        <v>2.5</v>
      </c>
      <c r="I30" s="1" t="s">
        <v>788</v>
      </c>
      <c r="J30" s="1" t="s">
        <v>18</v>
      </c>
    </row>
    <row r="31" spans="1:11">
      <c r="B31" s="21"/>
      <c r="E31" s="4"/>
      <c r="F31" s="32"/>
      <c r="G31" s="12"/>
      <c r="H31" s="52"/>
    </row>
    <row r="32" spans="1:11">
      <c r="A32" s="3" t="s">
        <v>1014</v>
      </c>
      <c r="G32" s="7" t="s">
        <v>440</v>
      </c>
      <c r="K32" s="7" t="s">
        <v>441</v>
      </c>
    </row>
    <row r="33" spans="1:12">
      <c r="B33" s="21" t="s">
        <v>433</v>
      </c>
      <c r="C33" s="1" t="s">
        <v>19</v>
      </c>
      <c r="D33" s="1" t="s">
        <v>6</v>
      </c>
      <c r="E33" s="7" t="s">
        <v>13</v>
      </c>
      <c r="G33" s="3">
        <v>75.099999999999994</v>
      </c>
      <c r="H33" s="52">
        <v>1.7</v>
      </c>
      <c r="I33" s="1" t="s">
        <v>443</v>
      </c>
      <c r="J33" s="1" t="s">
        <v>48</v>
      </c>
      <c r="K33" s="30">
        <v>76.3</v>
      </c>
      <c r="L33" s="48">
        <v>1.7</v>
      </c>
    </row>
    <row r="34" spans="1:12">
      <c r="B34" s="21" t="s">
        <v>435</v>
      </c>
      <c r="C34" s="1" t="s">
        <v>19</v>
      </c>
      <c r="D34" s="1" t="s">
        <v>436</v>
      </c>
      <c r="E34" s="7" t="s">
        <v>13</v>
      </c>
      <c r="G34" s="3">
        <v>94.5</v>
      </c>
      <c r="H34" s="52">
        <v>5</v>
      </c>
      <c r="I34" s="1" t="s">
        <v>443</v>
      </c>
      <c r="J34" s="1" t="s">
        <v>48</v>
      </c>
      <c r="K34" s="30">
        <v>93.2</v>
      </c>
      <c r="L34" s="48">
        <v>4.2</v>
      </c>
    </row>
    <row r="35" spans="1:12">
      <c r="B35" s="21" t="s">
        <v>434</v>
      </c>
      <c r="C35" s="1" t="s">
        <v>651</v>
      </c>
      <c r="D35" s="1" t="s">
        <v>438</v>
      </c>
      <c r="E35" s="7" t="s">
        <v>13</v>
      </c>
      <c r="G35" s="3">
        <v>62.2</v>
      </c>
      <c r="H35" s="52">
        <v>2.5</v>
      </c>
      <c r="I35" s="1" t="s">
        <v>442</v>
      </c>
      <c r="J35" s="1" t="s">
        <v>8</v>
      </c>
      <c r="K35" s="30">
        <v>69.2</v>
      </c>
      <c r="L35" s="48">
        <v>2.5</v>
      </c>
    </row>
    <row r="36" spans="1:12">
      <c r="B36" s="21" t="s">
        <v>437</v>
      </c>
      <c r="C36" s="1" t="s">
        <v>651</v>
      </c>
      <c r="D36" s="1" t="s">
        <v>439</v>
      </c>
      <c r="E36" s="7" t="s">
        <v>13</v>
      </c>
      <c r="G36" s="3">
        <v>90.6</v>
      </c>
      <c r="H36" s="52">
        <v>2.2000000000000002</v>
      </c>
      <c r="I36" s="1" t="s">
        <v>561</v>
      </c>
      <c r="J36" s="1" t="s">
        <v>8</v>
      </c>
      <c r="K36" s="30">
        <v>90.9</v>
      </c>
      <c r="L36" s="48">
        <v>2.2000000000000002</v>
      </c>
    </row>
    <row r="37" spans="1:12">
      <c r="E37" s="4"/>
      <c r="G37" s="12"/>
      <c r="H37" s="52"/>
    </row>
    <row r="38" spans="1:12">
      <c r="A38" s="3" t="s">
        <v>1011</v>
      </c>
    </row>
    <row r="39" spans="1:12">
      <c r="B39" s="21" t="s">
        <v>251</v>
      </c>
      <c r="C39" s="1" t="s">
        <v>651</v>
      </c>
      <c r="D39" s="1" t="s">
        <v>6</v>
      </c>
      <c r="E39" s="1">
        <v>8.3800000000000008</v>
      </c>
      <c r="F39" s="1">
        <v>0.17</v>
      </c>
      <c r="G39" s="3">
        <v>85.7</v>
      </c>
      <c r="H39" s="48">
        <v>1.9</v>
      </c>
      <c r="I39" s="1" t="s">
        <v>22</v>
      </c>
      <c r="J39" s="1" t="s">
        <v>27</v>
      </c>
    </row>
    <row r="40" spans="1:12">
      <c r="B40" s="21" t="s">
        <v>24</v>
      </c>
      <c r="C40" s="1" t="s">
        <v>651</v>
      </c>
      <c r="D40" s="1" t="s">
        <v>6</v>
      </c>
      <c r="E40" s="1">
        <v>8.32</v>
      </c>
      <c r="F40" s="1">
        <v>0.17</v>
      </c>
      <c r="G40" s="3">
        <v>87.2</v>
      </c>
      <c r="H40" s="48">
        <v>1.9</v>
      </c>
      <c r="I40" s="1" t="s">
        <v>22</v>
      </c>
      <c r="J40" s="1" t="s">
        <v>27</v>
      </c>
    </row>
    <row r="41" spans="1:12">
      <c r="B41" s="21" t="s">
        <v>25</v>
      </c>
      <c r="C41" s="1" t="s">
        <v>651</v>
      </c>
      <c r="D41" s="1" t="s">
        <v>6</v>
      </c>
      <c r="E41" s="1">
        <v>8.43</v>
      </c>
      <c r="F41" s="1">
        <v>0.17</v>
      </c>
      <c r="G41" s="3">
        <v>86.7</v>
      </c>
      <c r="H41" s="48">
        <v>1.9</v>
      </c>
      <c r="I41" s="1" t="s">
        <v>22</v>
      </c>
      <c r="J41" s="1" t="s">
        <v>27</v>
      </c>
    </row>
    <row r="42" spans="1:12">
      <c r="B42" s="21" t="s">
        <v>26</v>
      </c>
      <c r="C42" s="1" t="s">
        <v>651</v>
      </c>
      <c r="D42" s="1" t="s">
        <v>6</v>
      </c>
      <c r="E42" s="1">
        <v>8.18</v>
      </c>
      <c r="F42" s="1">
        <v>0.16</v>
      </c>
      <c r="G42" s="12">
        <v>87</v>
      </c>
      <c r="H42" s="48">
        <v>1.9</v>
      </c>
      <c r="I42" s="1" t="s">
        <v>22</v>
      </c>
      <c r="J42" s="1" t="s">
        <v>27</v>
      </c>
    </row>
    <row r="43" spans="1:12">
      <c r="B43" s="21" t="s">
        <v>562</v>
      </c>
      <c r="C43" s="1" t="s">
        <v>651</v>
      </c>
      <c r="D43" s="1" t="s">
        <v>6</v>
      </c>
      <c r="E43" s="1">
        <v>8.11</v>
      </c>
      <c r="F43" s="1">
        <v>0.16</v>
      </c>
      <c r="G43" s="3">
        <v>80.5</v>
      </c>
      <c r="H43" s="48">
        <v>1.8</v>
      </c>
      <c r="I43" s="1" t="s">
        <v>561</v>
      </c>
    </row>
    <row r="44" spans="1:12">
      <c r="B44" s="21" t="s">
        <v>563</v>
      </c>
      <c r="C44" s="1" t="s">
        <v>651</v>
      </c>
      <c r="D44" s="1" t="s">
        <v>6</v>
      </c>
      <c r="E44" s="1">
        <v>8.16</v>
      </c>
      <c r="F44" s="1">
        <v>0.16</v>
      </c>
      <c r="G44" s="3">
        <v>83.3</v>
      </c>
      <c r="H44" s="48">
        <v>1.8</v>
      </c>
      <c r="I44" s="1" t="s">
        <v>561</v>
      </c>
    </row>
    <row r="45" spans="1:12">
      <c r="B45" s="21" t="s">
        <v>564</v>
      </c>
      <c r="C45" s="1" t="s">
        <v>651</v>
      </c>
      <c r="D45" s="1" t="s">
        <v>6</v>
      </c>
      <c r="E45" s="1">
        <v>7.95</v>
      </c>
      <c r="F45" s="1">
        <v>0.16</v>
      </c>
      <c r="G45" s="3">
        <v>87.8</v>
      </c>
      <c r="H45" s="48">
        <v>1.9</v>
      </c>
      <c r="I45" s="1" t="s">
        <v>561</v>
      </c>
    </row>
    <row r="46" spans="1:12">
      <c r="B46" s="21" t="s">
        <v>410</v>
      </c>
      <c r="C46" s="1" t="s">
        <v>651</v>
      </c>
      <c r="D46" s="1" t="s">
        <v>6</v>
      </c>
      <c r="E46" s="4">
        <v>7.9</v>
      </c>
      <c r="F46" s="7" t="s">
        <v>950</v>
      </c>
      <c r="G46" s="3">
        <v>77.8</v>
      </c>
      <c r="H46" s="48">
        <v>3.9</v>
      </c>
      <c r="I46" s="1" t="s">
        <v>561</v>
      </c>
    </row>
    <row r="47" spans="1:12">
      <c r="B47" s="21" t="s">
        <v>565</v>
      </c>
      <c r="C47" s="1" t="s">
        <v>651</v>
      </c>
      <c r="D47" s="1" t="s">
        <v>6</v>
      </c>
      <c r="E47" s="1">
        <v>7.85</v>
      </c>
      <c r="F47" s="7" t="s">
        <v>950</v>
      </c>
      <c r="G47" s="3">
        <v>82.2</v>
      </c>
      <c r="H47" s="48">
        <v>4.0999999999999996</v>
      </c>
      <c r="I47" s="1" t="s">
        <v>561</v>
      </c>
    </row>
    <row r="48" spans="1:12">
      <c r="B48" s="21" t="s">
        <v>566</v>
      </c>
      <c r="C48" s="1" t="s">
        <v>651</v>
      </c>
      <c r="D48" s="1" t="s">
        <v>6</v>
      </c>
      <c r="E48" s="1">
        <v>8.1199999999999992</v>
      </c>
      <c r="F48" s="1">
        <v>0.16</v>
      </c>
      <c r="G48" s="3">
        <v>82.3</v>
      </c>
      <c r="H48" s="48">
        <v>1.8</v>
      </c>
      <c r="I48" s="1" t="s">
        <v>561</v>
      </c>
    </row>
    <row r="49" spans="1:12">
      <c r="B49" s="21" t="s">
        <v>567</v>
      </c>
      <c r="C49" s="1" t="s">
        <v>651</v>
      </c>
      <c r="D49" s="1" t="s">
        <v>6</v>
      </c>
      <c r="E49" s="1">
        <v>7.96</v>
      </c>
      <c r="F49" s="1">
        <v>0.16</v>
      </c>
      <c r="G49" s="12">
        <v>84</v>
      </c>
      <c r="H49" s="48">
        <v>1.8</v>
      </c>
      <c r="I49" s="1" t="s">
        <v>561</v>
      </c>
    </row>
    <row r="50" spans="1:12">
      <c r="B50" s="21" t="s">
        <v>568</v>
      </c>
      <c r="C50" s="1" t="s">
        <v>651</v>
      </c>
      <c r="D50" s="1" t="s">
        <v>6</v>
      </c>
      <c r="E50" s="1">
        <v>8.16</v>
      </c>
      <c r="F50" s="1">
        <v>0.16</v>
      </c>
      <c r="G50" s="3">
        <v>80.900000000000006</v>
      </c>
      <c r="H50" s="48">
        <v>1.8</v>
      </c>
      <c r="I50" s="1" t="s">
        <v>561</v>
      </c>
    </row>
    <row r="51" spans="1:12">
      <c r="B51" s="21" t="s">
        <v>569</v>
      </c>
      <c r="C51" s="1" t="s">
        <v>651</v>
      </c>
      <c r="D51" s="1" t="s">
        <v>6</v>
      </c>
      <c r="E51" s="1">
        <v>8.1199999999999992</v>
      </c>
      <c r="F51" s="1">
        <v>0.16</v>
      </c>
      <c r="G51" s="3">
        <v>82.5</v>
      </c>
      <c r="H51" s="48">
        <v>1.8</v>
      </c>
      <c r="I51" s="1" t="s">
        <v>561</v>
      </c>
    </row>
    <row r="52" spans="1:12">
      <c r="A52" s="57"/>
      <c r="B52" s="58" t="s">
        <v>570</v>
      </c>
      <c r="C52" s="59" t="s">
        <v>651</v>
      </c>
      <c r="D52" s="59" t="s">
        <v>6</v>
      </c>
      <c r="E52" s="59">
        <v>8.2200000000000006</v>
      </c>
      <c r="F52" s="59">
        <v>0.16</v>
      </c>
      <c r="G52" s="57">
        <v>83.2</v>
      </c>
      <c r="H52" s="62">
        <v>1.8</v>
      </c>
      <c r="I52" s="59" t="s">
        <v>561</v>
      </c>
      <c r="J52" s="59"/>
      <c r="K52" s="59"/>
      <c r="L52" s="62"/>
    </row>
  </sheetData>
  <phoneticPr fontId="1"/>
  <pageMargins left="0.70866141732283472" right="0.70866141732283472" top="0.74803149606299213" bottom="0.74803149606299213" header="0.31496062992125984" footer="0.31496062992125984"/>
  <pageSetup paperSize="9" scale="75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3"/>
  <sheetViews>
    <sheetView topLeftCell="B89" workbookViewId="0">
      <selection activeCell="O90" sqref="O90"/>
    </sheetView>
  </sheetViews>
  <sheetFormatPr defaultColWidth="10.83203125" defaultRowHeight="12"/>
  <cols>
    <col min="1" max="1" width="3.83203125" style="3" customWidth="1"/>
    <col min="2" max="2" width="17.83203125" style="3" customWidth="1"/>
    <col min="3" max="3" width="22.83203125" style="1" customWidth="1"/>
    <col min="4" max="4" width="12.83203125" style="1" customWidth="1"/>
    <col min="5" max="6" width="6.83203125" style="1" customWidth="1"/>
    <col min="7" max="7" width="7.83203125" style="1" customWidth="1"/>
    <col min="8" max="8" width="6.83203125" style="48" customWidth="1"/>
    <col min="9" max="9" width="14.83203125" style="1" customWidth="1"/>
    <col min="10" max="10" width="6.83203125" style="1" customWidth="1"/>
    <col min="11" max="11" width="8.83203125" style="1" customWidth="1"/>
    <col min="12" max="12" width="6.83203125" style="48" customWidth="1"/>
    <col min="13" max="13" width="8.83203125" style="1" customWidth="1"/>
    <col min="14" max="14" width="6.83203125" style="48" customWidth="1"/>
    <col min="15" max="16384" width="10.83203125" style="1"/>
  </cols>
  <sheetData>
    <row r="2" spans="1:14" ht="19.5" customHeight="1">
      <c r="A2" s="82" t="s">
        <v>1086</v>
      </c>
      <c r="M2" s="59"/>
      <c r="N2" s="62"/>
    </row>
    <row r="3" spans="1:14">
      <c r="A3" s="56" t="s">
        <v>500</v>
      </c>
      <c r="B3" s="55" t="s">
        <v>1053</v>
      </c>
      <c r="C3" s="65" t="s">
        <v>498</v>
      </c>
      <c r="D3" s="65" t="s">
        <v>615</v>
      </c>
      <c r="E3" s="55" t="s">
        <v>1054</v>
      </c>
      <c r="F3" s="55" t="s">
        <v>1056</v>
      </c>
      <c r="G3" s="56" t="s">
        <v>1057</v>
      </c>
      <c r="H3" s="55" t="s">
        <v>1056</v>
      </c>
      <c r="I3" s="55" t="s">
        <v>23</v>
      </c>
      <c r="J3" s="55" t="s">
        <v>499</v>
      </c>
      <c r="K3" s="55" t="s">
        <v>501</v>
      </c>
      <c r="L3" s="55"/>
    </row>
    <row r="4" spans="1:14">
      <c r="A4" s="57"/>
      <c r="B4" s="58"/>
      <c r="C4" s="59"/>
      <c r="D4" s="59"/>
      <c r="E4" s="60" t="s">
        <v>1055</v>
      </c>
      <c r="F4" s="60" t="s">
        <v>1060</v>
      </c>
      <c r="G4" s="61" t="s">
        <v>1058</v>
      </c>
      <c r="H4" s="60" t="s">
        <v>1059</v>
      </c>
      <c r="I4" s="59"/>
      <c r="J4" s="58"/>
      <c r="K4" s="62"/>
      <c r="L4" s="62"/>
      <c r="M4" s="59"/>
      <c r="N4" s="62"/>
    </row>
    <row r="5" spans="1:14">
      <c r="A5" s="3" t="s">
        <v>1031</v>
      </c>
    </row>
    <row r="6" spans="1:14">
      <c r="B6" s="1" t="s">
        <v>65</v>
      </c>
      <c r="C6" s="1" t="s">
        <v>638</v>
      </c>
      <c r="D6" s="1" t="s">
        <v>66</v>
      </c>
      <c r="E6" s="4">
        <v>4.5599999999999996</v>
      </c>
      <c r="F6" s="32" t="s">
        <v>806</v>
      </c>
      <c r="G6" s="3">
        <v>105.4</v>
      </c>
      <c r="H6" s="48">
        <v>6.3</v>
      </c>
      <c r="I6" s="1" t="s">
        <v>687</v>
      </c>
      <c r="J6" s="1" t="s">
        <v>48</v>
      </c>
    </row>
    <row r="7" spans="1:14">
      <c r="B7" s="2"/>
      <c r="E7" s="7"/>
      <c r="F7" s="7"/>
      <c r="G7" s="23"/>
    </row>
    <row r="8" spans="1:14" ht="11.1" customHeight="1">
      <c r="A8" s="3" t="s">
        <v>1034</v>
      </c>
      <c r="B8" s="18"/>
    </row>
    <row r="9" spans="1:14">
      <c r="B9" s="25" t="s">
        <v>53</v>
      </c>
      <c r="C9" s="1" t="s">
        <v>638</v>
      </c>
      <c r="D9" s="1" t="s">
        <v>6</v>
      </c>
      <c r="E9" s="4">
        <v>7.1</v>
      </c>
      <c r="F9" s="1">
        <v>0.14000000000000001</v>
      </c>
      <c r="G9" s="3">
        <v>114.7</v>
      </c>
      <c r="H9" s="48">
        <v>2.5</v>
      </c>
      <c r="I9" s="1" t="s">
        <v>52</v>
      </c>
      <c r="J9" s="1" t="s">
        <v>48</v>
      </c>
    </row>
    <row r="10" spans="1:14">
      <c r="B10" s="25" t="s">
        <v>54</v>
      </c>
      <c r="C10" s="1" t="s">
        <v>638</v>
      </c>
      <c r="D10" s="1" t="s">
        <v>6</v>
      </c>
      <c r="E10" s="1">
        <v>6.99</v>
      </c>
      <c r="F10" s="1">
        <v>0.14000000000000001</v>
      </c>
      <c r="G10" s="3">
        <v>112.2</v>
      </c>
      <c r="H10" s="48">
        <v>2.4</v>
      </c>
      <c r="I10" s="1" t="s">
        <v>52</v>
      </c>
      <c r="J10" s="1" t="s">
        <v>48</v>
      </c>
    </row>
    <row r="11" spans="1:14">
      <c r="B11" s="25" t="s">
        <v>55</v>
      </c>
      <c r="C11" s="1" t="s">
        <v>638</v>
      </c>
      <c r="D11" s="1" t="s">
        <v>6</v>
      </c>
      <c r="E11" s="1">
        <v>4.6100000000000003</v>
      </c>
      <c r="F11" s="1">
        <v>0.09</v>
      </c>
      <c r="G11" s="3">
        <v>114.5</v>
      </c>
      <c r="H11" s="48">
        <v>2.5</v>
      </c>
      <c r="I11" s="1" t="s">
        <v>52</v>
      </c>
      <c r="J11" s="1" t="s">
        <v>48</v>
      </c>
    </row>
    <row r="12" spans="1:14">
      <c r="B12" s="25" t="s">
        <v>56</v>
      </c>
      <c r="C12" s="1" t="s">
        <v>639</v>
      </c>
      <c r="D12" s="1" t="s">
        <v>6</v>
      </c>
      <c r="E12" s="4">
        <v>7.9</v>
      </c>
      <c r="F12" s="1">
        <v>0.16</v>
      </c>
      <c r="G12" s="12">
        <v>126</v>
      </c>
      <c r="H12" s="48">
        <v>2.7</v>
      </c>
      <c r="I12" s="1" t="s">
        <v>52</v>
      </c>
      <c r="J12" s="1" t="s">
        <v>48</v>
      </c>
    </row>
    <row r="13" spans="1:14">
      <c r="B13" s="25" t="s">
        <v>57</v>
      </c>
      <c r="C13" s="1" t="s">
        <v>638</v>
      </c>
      <c r="D13" s="1" t="s">
        <v>6</v>
      </c>
      <c r="E13" s="1">
        <v>6.86</v>
      </c>
      <c r="F13" s="1">
        <v>0.14000000000000001</v>
      </c>
      <c r="G13" s="3">
        <v>123.8</v>
      </c>
      <c r="H13" s="48">
        <v>2.7</v>
      </c>
      <c r="I13" s="1" t="s">
        <v>52</v>
      </c>
      <c r="J13" s="1" t="s">
        <v>48</v>
      </c>
    </row>
    <row r="14" spans="1:14">
      <c r="B14" s="25" t="s">
        <v>58</v>
      </c>
      <c r="C14" s="1" t="s">
        <v>639</v>
      </c>
      <c r="D14" s="1" t="s">
        <v>6</v>
      </c>
      <c r="E14" s="1">
        <v>6.11</v>
      </c>
      <c r="F14" s="1">
        <v>0.12</v>
      </c>
      <c r="G14" s="3">
        <v>128.6</v>
      </c>
      <c r="H14" s="48">
        <v>2.8</v>
      </c>
      <c r="I14" s="1" t="s">
        <v>52</v>
      </c>
      <c r="J14" s="1" t="s">
        <v>48</v>
      </c>
    </row>
    <row r="15" spans="1:14">
      <c r="B15" s="25" t="s">
        <v>59</v>
      </c>
      <c r="C15" s="1" t="s">
        <v>639</v>
      </c>
      <c r="D15" s="1" t="s">
        <v>6</v>
      </c>
      <c r="E15" s="4">
        <v>4.8</v>
      </c>
      <c r="F15" s="4">
        <v>0.1</v>
      </c>
      <c r="G15" s="3">
        <v>120.1</v>
      </c>
      <c r="H15" s="48">
        <v>2.6</v>
      </c>
      <c r="I15" s="1" t="s">
        <v>52</v>
      </c>
      <c r="J15" s="1" t="s">
        <v>48</v>
      </c>
    </row>
    <row r="16" spans="1:14">
      <c r="B16" s="25" t="s">
        <v>254</v>
      </c>
      <c r="C16" s="1" t="s">
        <v>638</v>
      </c>
      <c r="D16" s="1" t="s">
        <v>255</v>
      </c>
      <c r="E16" s="1">
        <v>7.93</v>
      </c>
      <c r="F16" s="1">
        <v>0.16</v>
      </c>
      <c r="G16" s="3">
        <v>121.6</v>
      </c>
      <c r="H16" s="48">
        <v>2.6</v>
      </c>
      <c r="I16" s="1" t="s">
        <v>52</v>
      </c>
      <c r="J16" s="1" t="s">
        <v>48</v>
      </c>
    </row>
    <row r="17" spans="1:10">
      <c r="B17" s="25" t="s">
        <v>258</v>
      </c>
      <c r="C17" s="1" t="s">
        <v>638</v>
      </c>
      <c r="D17" s="1" t="s">
        <v>255</v>
      </c>
      <c r="E17" s="4">
        <v>6.8</v>
      </c>
      <c r="F17" s="1">
        <v>0.14000000000000001</v>
      </c>
      <c r="G17" s="3">
        <v>120.8</v>
      </c>
      <c r="H17" s="48">
        <v>2.6</v>
      </c>
      <c r="I17" s="1" t="s">
        <v>256</v>
      </c>
      <c r="J17" s="1" t="s">
        <v>257</v>
      </c>
    </row>
    <row r="18" spans="1:10">
      <c r="B18" s="25" t="s">
        <v>122</v>
      </c>
      <c r="C18" s="1" t="s">
        <v>638</v>
      </c>
      <c r="D18" s="1" t="s">
        <v>123</v>
      </c>
      <c r="E18" s="1">
        <v>7.27</v>
      </c>
      <c r="F18" s="1">
        <v>0.15</v>
      </c>
      <c r="G18" s="3">
        <v>123.4</v>
      </c>
      <c r="H18" s="48">
        <v>2.7</v>
      </c>
      <c r="I18" s="1" t="s">
        <v>256</v>
      </c>
      <c r="J18" s="1" t="s">
        <v>259</v>
      </c>
    </row>
    <row r="19" spans="1:10">
      <c r="B19" s="25" t="s">
        <v>125</v>
      </c>
      <c r="C19" s="1" t="s">
        <v>638</v>
      </c>
      <c r="D19" s="1" t="s">
        <v>123</v>
      </c>
      <c r="E19" s="1">
        <v>7.09</v>
      </c>
      <c r="F19" s="1">
        <v>0.14000000000000001</v>
      </c>
      <c r="G19" s="3">
        <v>124.2</v>
      </c>
      <c r="H19" s="48">
        <v>2.7</v>
      </c>
      <c r="I19" s="1" t="s">
        <v>124</v>
      </c>
      <c r="J19" s="1" t="s">
        <v>257</v>
      </c>
    </row>
    <row r="20" spans="1:10">
      <c r="B20" s="25" t="s">
        <v>126</v>
      </c>
      <c r="C20" s="1" t="s">
        <v>638</v>
      </c>
      <c r="D20" s="1" t="s">
        <v>123</v>
      </c>
      <c r="E20" s="1">
        <v>4.34</v>
      </c>
      <c r="F20" s="1">
        <v>0.09</v>
      </c>
      <c r="G20" s="3">
        <v>122.9</v>
      </c>
      <c r="H20" s="48">
        <v>2.6</v>
      </c>
      <c r="I20" s="1" t="s">
        <v>124</v>
      </c>
      <c r="J20" s="1" t="s">
        <v>257</v>
      </c>
    </row>
    <row r="22" spans="1:10">
      <c r="A22" s="3" t="s">
        <v>1033</v>
      </c>
      <c r="B22" s="18"/>
    </row>
    <row r="23" spans="1:10">
      <c r="B23" s="25" t="s">
        <v>80</v>
      </c>
      <c r="C23" s="1" t="s">
        <v>638</v>
      </c>
      <c r="D23" s="1" t="s">
        <v>66</v>
      </c>
      <c r="E23" s="1">
        <v>6.36</v>
      </c>
      <c r="F23" s="1">
        <v>0.13</v>
      </c>
      <c r="G23" s="3">
        <v>118.3</v>
      </c>
      <c r="H23" s="52">
        <v>2.5</v>
      </c>
      <c r="I23" s="1" t="s">
        <v>79</v>
      </c>
      <c r="J23" s="1" t="s">
        <v>48</v>
      </c>
    </row>
    <row r="24" spans="1:10">
      <c r="B24" s="25" t="s">
        <v>81</v>
      </c>
      <c r="C24" s="1" t="s">
        <v>638</v>
      </c>
      <c r="D24" s="1" t="s">
        <v>66</v>
      </c>
      <c r="E24" s="1">
        <v>6.28</v>
      </c>
      <c r="F24" s="1">
        <v>0.13</v>
      </c>
      <c r="G24" s="3">
        <v>123.2</v>
      </c>
      <c r="H24" s="48">
        <v>2.6</v>
      </c>
      <c r="I24" s="1" t="s">
        <v>79</v>
      </c>
      <c r="J24" s="1" t="s">
        <v>48</v>
      </c>
    </row>
    <row r="25" spans="1:10">
      <c r="B25" s="25" t="s">
        <v>323</v>
      </c>
      <c r="C25" s="1" t="s">
        <v>638</v>
      </c>
      <c r="D25" s="1" t="s">
        <v>66</v>
      </c>
      <c r="E25" s="1">
        <v>5.48</v>
      </c>
      <c r="F25" s="1">
        <v>0.11</v>
      </c>
      <c r="G25" s="3">
        <v>116.3</v>
      </c>
      <c r="H25" s="52">
        <v>2.5</v>
      </c>
      <c r="I25" s="1" t="s">
        <v>79</v>
      </c>
      <c r="J25" s="1" t="s">
        <v>48</v>
      </c>
    </row>
    <row r="26" spans="1:10">
      <c r="B26" s="25" t="s">
        <v>324</v>
      </c>
      <c r="C26" s="1" t="s">
        <v>638</v>
      </c>
      <c r="D26" s="1" t="s">
        <v>66</v>
      </c>
      <c r="E26" s="1">
        <v>7.42</v>
      </c>
      <c r="F26" s="1">
        <v>0.15</v>
      </c>
      <c r="G26" s="3">
        <v>110.2</v>
      </c>
      <c r="H26" s="48">
        <v>2.4</v>
      </c>
      <c r="I26" s="1" t="s">
        <v>79</v>
      </c>
      <c r="J26" s="1" t="s">
        <v>48</v>
      </c>
    </row>
    <row r="27" spans="1:10">
      <c r="B27" s="25" t="s">
        <v>325</v>
      </c>
      <c r="C27" s="1" t="s">
        <v>638</v>
      </c>
      <c r="D27" s="1" t="s">
        <v>66</v>
      </c>
      <c r="E27" s="1">
        <v>4.93</v>
      </c>
      <c r="F27" s="4">
        <v>0.1</v>
      </c>
      <c r="G27" s="3">
        <v>112.6</v>
      </c>
      <c r="H27" s="48">
        <v>2.4</v>
      </c>
      <c r="I27" s="1" t="s">
        <v>79</v>
      </c>
      <c r="J27" s="1" t="s">
        <v>48</v>
      </c>
    </row>
    <row r="28" spans="1:10">
      <c r="B28" s="25" t="s">
        <v>326</v>
      </c>
      <c r="C28" s="1" t="s">
        <v>638</v>
      </c>
      <c r="D28" s="1" t="s">
        <v>66</v>
      </c>
      <c r="E28" s="1">
        <v>6.51</v>
      </c>
      <c r="F28" s="1">
        <v>0.13</v>
      </c>
      <c r="G28" s="3">
        <v>111.5</v>
      </c>
      <c r="H28" s="48">
        <v>2.4</v>
      </c>
      <c r="I28" s="1" t="s">
        <v>79</v>
      </c>
      <c r="J28" s="1" t="s">
        <v>48</v>
      </c>
    </row>
    <row r="29" spans="1:10">
      <c r="B29" s="25" t="s">
        <v>327</v>
      </c>
      <c r="C29" s="1" t="s">
        <v>638</v>
      </c>
      <c r="D29" s="1" t="s">
        <v>66</v>
      </c>
      <c r="E29" s="4">
        <v>5</v>
      </c>
      <c r="F29" s="4">
        <v>0.1</v>
      </c>
      <c r="G29" s="3">
        <v>104.6</v>
      </c>
      <c r="H29" s="48">
        <v>2.2999999999999998</v>
      </c>
      <c r="I29" s="1" t="s">
        <v>79</v>
      </c>
      <c r="J29" s="1" t="s">
        <v>48</v>
      </c>
    </row>
    <row r="30" spans="1:10">
      <c r="B30" s="25" t="s">
        <v>328</v>
      </c>
      <c r="C30" s="1" t="s">
        <v>638</v>
      </c>
      <c r="D30" s="1" t="s">
        <v>66</v>
      </c>
      <c r="E30" s="1">
        <v>5.82</v>
      </c>
      <c r="F30" s="1">
        <v>0.12</v>
      </c>
      <c r="G30" s="3">
        <v>121.9</v>
      </c>
      <c r="H30" s="48">
        <v>2.6</v>
      </c>
      <c r="I30" s="1" t="s">
        <v>79</v>
      </c>
      <c r="J30" s="1" t="s">
        <v>48</v>
      </c>
    </row>
    <row r="31" spans="1:10">
      <c r="B31" s="25" t="s">
        <v>329</v>
      </c>
      <c r="C31" s="1" t="s">
        <v>638</v>
      </c>
      <c r="D31" s="1" t="s">
        <v>66</v>
      </c>
      <c r="E31" s="4">
        <v>6.7</v>
      </c>
      <c r="F31" s="1">
        <v>0.13</v>
      </c>
      <c r="G31" s="3">
        <v>122.7</v>
      </c>
      <c r="H31" s="48">
        <v>2.6</v>
      </c>
      <c r="I31" s="1" t="s">
        <v>79</v>
      </c>
      <c r="J31" s="1" t="s">
        <v>48</v>
      </c>
    </row>
    <row r="32" spans="1:10">
      <c r="B32" s="25" t="s">
        <v>330</v>
      </c>
      <c r="C32" s="1" t="s">
        <v>638</v>
      </c>
      <c r="D32" s="1" t="s">
        <v>66</v>
      </c>
      <c r="E32" s="1">
        <v>2.92</v>
      </c>
      <c r="F32" s="1">
        <v>0.06</v>
      </c>
      <c r="G32" s="3">
        <v>114.5</v>
      </c>
      <c r="H32" s="48">
        <v>2.5</v>
      </c>
      <c r="I32" s="1" t="s">
        <v>79</v>
      </c>
      <c r="J32" s="1" t="s">
        <v>48</v>
      </c>
    </row>
    <row r="33" spans="1:10">
      <c r="B33" s="25" t="s">
        <v>331</v>
      </c>
      <c r="C33" s="1" t="s">
        <v>638</v>
      </c>
      <c r="D33" s="1" t="s">
        <v>66</v>
      </c>
      <c r="E33" s="1">
        <v>7.36</v>
      </c>
      <c r="F33" s="1">
        <v>0.15</v>
      </c>
      <c r="G33" s="3">
        <v>124.1</v>
      </c>
      <c r="H33" s="48">
        <v>2.7</v>
      </c>
      <c r="I33" s="1" t="s">
        <v>79</v>
      </c>
      <c r="J33" s="1" t="s">
        <v>48</v>
      </c>
    </row>
    <row r="34" spans="1:10">
      <c r="B34" s="25" t="s">
        <v>332</v>
      </c>
      <c r="C34" s="1" t="s">
        <v>638</v>
      </c>
      <c r="D34" s="1" t="s">
        <v>66</v>
      </c>
      <c r="E34" s="1">
        <v>8.01</v>
      </c>
      <c r="F34" s="1">
        <v>0.16</v>
      </c>
      <c r="G34" s="3">
        <v>116.8</v>
      </c>
      <c r="H34" s="48">
        <v>2.5</v>
      </c>
      <c r="I34" s="1" t="s">
        <v>79</v>
      </c>
      <c r="J34" s="1" t="s">
        <v>48</v>
      </c>
    </row>
    <row r="35" spans="1:10">
      <c r="B35" s="25" t="s">
        <v>333</v>
      </c>
      <c r="C35" s="1" t="s">
        <v>638</v>
      </c>
      <c r="D35" s="1" t="s">
        <v>66</v>
      </c>
      <c r="E35" s="1">
        <v>5.04</v>
      </c>
      <c r="F35" s="4">
        <v>0.1</v>
      </c>
      <c r="G35" s="3">
        <v>116.1</v>
      </c>
      <c r="H35" s="48">
        <v>2.5</v>
      </c>
      <c r="I35" s="1" t="s">
        <v>79</v>
      </c>
      <c r="J35" s="1" t="s">
        <v>48</v>
      </c>
    </row>
    <row r="36" spans="1:10">
      <c r="B36" s="25" t="s">
        <v>334</v>
      </c>
      <c r="C36" s="1" t="s">
        <v>638</v>
      </c>
      <c r="D36" s="1" t="s">
        <v>66</v>
      </c>
      <c r="E36" s="1">
        <v>6.63</v>
      </c>
      <c r="F36" s="1">
        <v>0.13</v>
      </c>
      <c r="G36" s="12">
        <v>114</v>
      </c>
      <c r="H36" s="48">
        <v>2.5</v>
      </c>
      <c r="I36" s="1" t="s">
        <v>79</v>
      </c>
      <c r="J36" s="1" t="s">
        <v>48</v>
      </c>
    </row>
    <row r="37" spans="1:10">
      <c r="B37" s="25"/>
      <c r="G37" s="12"/>
    </row>
    <row r="38" spans="1:10">
      <c r="A38" s="3" t="s">
        <v>1036</v>
      </c>
      <c r="B38" s="1"/>
    </row>
    <row r="39" spans="1:10">
      <c r="A39" s="1"/>
      <c r="B39" s="21" t="s">
        <v>484</v>
      </c>
      <c r="C39" s="1" t="s">
        <v>638</v>
      </c>
      <c r="D39" s="1" t="s">
        <v>1</v>
      </c>
      <c r="E39" s="1">
        <v>5.05</v>
      </c>
      <c r="F39" s="4">
        <v>0.1</v>
      </c>
      <c r="G39" s="3">
        <v>116.9</v>
      </c>
      <c r="H39" s="48">
        <v>2.7</v>
      </c>
      <c r="I39" s="1" t="s">
        <v>346</v>
      </c>
      <c r="J39" s="1" t="s">
        <v>18</v>
      </c>
    </row>
    <row r="40" spans="1:10">
      <c r="B40" s="25"/>
      <c r="G40" s="12"/>
    </row>
    <row r="41" spans="1:10">
      <c r="A41" s="3" t="s">
        <v>1035</v>
      </c>
    </row>
    <row r="42" spans="1:10">
      <c r="B42" s="21" t="s">
        <v>307</v>
      </c>
      <c r="C42" s="1" t="s">
        <v>638</v>
      </c>
      <c r="D42" s="1" t="s">
        <v>66</v>
      </c>
      <c r="E42" s="1">
        <v>6.91</v>
      </c>
      <c r="F42" s="1">
        <v>0.14000000000000001</v>
      </c>
      <c r="G42" s="3">
        <v>93.2</v>
      </c>
      <c r="H42" s="48">
        <v>2.4</v>
      </c>
      <c r="I42" s="1" t="s">
        <v>121</v>
      </c>
      <c r="J42" s="1" t="s">
        <v>48</v>
      </c>
    </row>
    <row r="43" spans="1:10">
      <c r="B43" s="21" t="s">
        <v>308</v>
      </c>
      <c r="C43" s="1" t="s">
        <v>638</v>
      </c>
      <c r="D43" s="1" t="s">
        <v>66</v>
      </c>
      <c r="E43" s="1">
        <v>7.06</v>
      </c>
      <c r="F43" s="1">
        <v>0.14000000000000001</v>
      </c>
      <c r="G43" s="3">
        <v>100.1</v>
      </c>
      <c r="H43" s="48">
        <v>2.5</v>
      </c>
      <c r="I43" s="1" t="s">
        <v>121</v>
      </c>
      <c r="J43" s="1" t="s">
        <v>48</v>
      </c>
    </row>
    <row r="44" spans="1:10">
      <c r="B44" s="21" t="s">
        <v>309</v>
      </c>
      <c r="C44" s="1" t="s">
        <v>638</v>
      </c>
      <c r="D44" s="1" t="s">
        <v>66</v>
      </c>
      <c r="E44" s="1">
        <v>6.94</v>
      </c>
      <c r="F44" s="1">
        <v>0.14000000000000001</v>
      </c>
      <c r="G44" s="3">
        <v>99.2</v>
      </c>
      <c r="H44" s="48">
        <v>2.5</v>
      </c>
      <c r="I44" s="1" t="s">
        <v>121</v>
      </c>
      <c r="J44" s="1" t="s">
        <v>48</v>
      </c>
    </row>
    <row r="45" spans="1:10">
      <c r="B45" s="21" t="s">
        <v>310</v>
      </c>
      <c r="C45" s="1" t="s">
        <v>638</v>
      </c>
      <c r="D45" s="1" t="s">
        <v>66</v>
      </c>
      <c r="E45" s="4">
        <v>7.3</v>
      </c>
      <c r="F45" s="1">
        <v>0.15</v>
      </c>
      <c r="G45" s="3">
        <v>97.6</v>
      </c>
      <c r="H45" s="48">
        <v>2.5</v>
      </c>
      <c r="I45" s="1" t="s">
        <v>121</v>
      </c>
      <c r="J45" s="1" t="s">
        <v>48</v>
      </c>
    </row>
    <row r="46" spans="1:10">
      <c r="B46" s="21" t="s">
        <v>311</v>
      </c>
      <c r="C46" s="1" t="s">
        <v>638</v>
      </c>
      <c r="D46" s="1" t="s">
        <v>66</v>
      </c>
      <c r="E46" s="1">
        <v>7.44</v>
      </c>
      <c r="F46" s="1">
        <v>0.15</v>
      </c>
      <c r="G46" s="3">
        <v>90.7</v>
      </c>
      <c r="H46" s="48">
        <v>2.2999999999999998</v>
      </c>
      <c r="I46" s="1" t="s">
        <v>121</v>
      </c>
      <c r="J46" s="1" t="s">
        <v>48</v>
      </c>
    </row>
    <row r="47" spans="1:10">
      <c r="B47" s="25"/>
      <c r="G47" s="12"/>
    </row>
    <row r="48" spans="1:10">
      <c r="A48" s="3" t="s">
        <v>939</v>
      </c>
    </row>
    <row r="49" spans="1:11">
      <c r="B49" s="21" t="s">
        <v>978</v>
      </c>
      <c r="C49" s="1" t="s">
        <v>638</v>
      </c>
      <c r="D49" s="1" t="s">
        <v>66</v>
      </c>
      <c r="E49" s="4">
        <v>5.9459999999999997</v>
      </c>
      <c r="F49" s="4">
        <v>0.11899999999999999</v>
      </c>
      <c r="G49" s="3">
        <v>96.8</v>
      </c>
      <c r="H49" s="48">
        <v>2.4</v>
      </c>
      <c r="I49" s="1" t="s">
        <v>121</v>
      </c>
      <c r="J49" s="1" t="s">
        <v>48</v>
      </c>
    </row>
    <row r="50" spans="1:11">
      <c r="B50" s="21" t="s">
        <v>978</v>
      </c>
      <c r="C50" s="1" t="s">
        <v>638</v>
      </c>
      <c r="D50" s="1" t="s">
        <v>1</v>
      </c>
      <c r="E50" s="4">
        <v>5.9459999999999997</v>
      </c>
      <c r="F50" s="4">
        <v>0.11899999999999999</v>
      </c>
      <c r="G50" s="3">
        <v>97.3</v>
      </c>
      <c r="H50" s="48">
        <v>2.5</v>
      </c>
      <c r="I50" s="1" t="s">
        <v>121</v>
      </c>
      <c r="J50" s="1" t="s">
        <v>18</v>
      </c>
    </row>
    <row r="51" spans="1:11">
      <c r="B51" s="21" t="s">
        <v>979</v>
      </c>
      <c r="C51" s="1" t="s">
        <v>639</v>
      </c>
      <c r="D51" s="1" t="s">
        <v>66</v>
      </c>
      <c r="E51" s="4">
        <v>1.1040000000000001</v>
      </c>
      <c r="F51" s="4">
        <v>2.1999999999999999E-2</v>
      </c>
      <c r="G51" s="3">
        <v>88.8</v>
      </c>
      <c r="H51" s="52">
        <v>2.9</v>
      </c>
      <c r="I51" s="1" t="s">
        <v>121</v>
      </c>
      <c r="J51" s="1" t="s">
        <v>48</v>
      </c>
    </row>
    <row r="52" spans="1:11">
      <c r="B52" s="21" t="s">
        <v>979</v>
      </c>
      <c r="C52" s="1" t="s">
        <v>639</v>
      </c>
      <c r="D52" s="1" t="s">
        <v>1</v>
      </c>
      <c r="E52" s="4">
        <v>1.1040000000000001</v>
      </c>
      <c r="F52" s="4">
        <v>2.1999999999999999E-2</v>
      </c>
      <c r="G52" s="3">
        <v>89.7</v>
      </c>
      <c r="H52" s="48">
        <v>3.1</v>
      </c>
      <c r="I52" s="1" t="s">
        <v>121</v>
      </c>
      <c r="J52" s="1" t="s">
        <v>18</v>
      </c>
    </row>
    <row r="53" spans="1:11">
      <c r="B53" s="21" t="s">
        <v>980</v>
      </c>
      <c r="C53" s="1" t="s">
        <v>638</v>
      </c>
      <c r="D53" s="1" t="s">
        <v>66</v>
      </c>
      <c r="E53" s="4">
        <v>1.488</v>
      </c>
      <c r="F53" s="4">
        <v>0.03</v>
      </c>
      <c r="G53" s="3">
        <v>90.9</v>
      </c>
      <c r="H53" s="48">
        <v>2.7</v>
      </c>
      <c r="I53" s="1" t="s">
        <v>121</v>
      </c>
      <c r="J53" s="1" t="s">
        <v>48</v>
      </c>
    </row>
    <row r="54" spans="1:11">
      <c r="B54" s="21" t="s">
        <v>980</v>
      </c>
      <c r="C54" s="1" t="s">
        <v>638</v>
      </c>
      <c r="D54" s="1" t="s">
        <v>1</v>
      </c>
      <c r="E54" s="4">
        <v>1.488</v>
      </c>
      <c r="F54" s="4">
        <v>0.03</v>
      </c>
      <c r="G54" s="3">
        <v>91.4</v>
      </c>
      <c r="H54" s="48">
        <v>2.8</v>
      </c>
      <c r="I54" s="1" t="s">
        <v>121</v>
      </c>
      <c r="J54" s="1" t="s">
        <v>18</v>
      </c>
    </row>
    <row r="55" spans="1:11">
      <c r="B55" s="21" t="s">
        <v>981</v>
      </c>
      <c r="C55" s="1" t="s">
        <v>638</v>
      </c>
      <c r="D55" s="1" t="s">
        <v>66</v>
      </c>
      <c r="E55" s="4">
        <v>4.827</v>
      </c>
      <c r="F55" s="4">
        <v>9.7000000000000003E-2</v>
      </c>
      <c r="G55" s="12">
        <v>91.8</v>
      </c>
      <c r="H55" s="48">
        <v>2.2999999999999998</v>
      </c>
      <c r="I55" s="1" t="s">
        <v>121</v>
      </c>
      <c r="J55" s="1" t="s">
        <v>48</v>
      </c>
    </row>
    <row r="56" spans="1:11">
      <c r="B56" s="21" t="s">
        <v>981</v>
      </c>
      <c r="C56" s="1" t="s">
        <v>638</v>
      </c>
      <c r="D56" s="1" t="s">
        <v>1</v>
      </c>
      <c r="E56" s="4">
        <v>4.827</v>
      </c>
      <c r="F56" s="4">
        <v>9.7000000000000003E-2</v>
      </c>
      <c r="G56" s="12">
        <v>92.1</v>
      </c>
      <c r="H56" s="48">
        <v>2.2999999999999998</v>
      </c>
      <c r="I56" s="1" t="s">
        <v>121</v>
      </c>
      <c r="J56" s="1" t="s">
        <v>18</v>
      </c>
    </row>
    <row r="57" spans="1:11">
      <c r="B57" s="18"/>
    </row>
    <row r="58" spans="1:11">
      <c r="A58" s="3" t="s">
        <v>267</v>
      </c>
      <c r="B58" s="18"/>
    </row>
    <row r="59" spans="1:11">
      <c r="B59" s="25" t="s">
        <v>393</v>
      </c>
      <c r="C59" s="1" t="s">
        <v>638</v>
      </c>
      <c r="D59" s="1" t="s">
        <v>66</v>
      </c>
      <c r="E59" s="1">
        <v>5.83</v>
      </c>
      <c r="F59" s="1">
        <v>0.12</v>
      </c>
      <c r="G59" s="3">
        <v>104.7</v>
      </c>
      <c r="H59" s="48">
        <v>2.2999999999999998</v>
      </c>
      <c r="I59" s="1" t="s">
        <v>1065</v>
      </c>
      <c r="J59" s="1" t="s">
        <v>48</v>
      </c>
    </row>
    <row r="60" spans="1:11">
      <c r="B60" s="21"/>
      <c r="E60" s="4"/>
      <c r="F60" s="4"/>
      <c r="G60" s="12"/>
    </row>
    <row r="61" spans="1:11">
      <c r="A61" s="3" t="s">
        <v>956</v>
      </c>
      <c r="B61" s="21"/>
      <c r="E61" s="4"/>
      <c r="F61" s="4"/>
      <c r="G61" s="12"/>
    </row>
    <row r="62" spans="1:11">
      <c r="A62" s="1"/>
      <c r="B62" s="1" t="s">
        <v>971</v>
      </c>
      <c r="C62" s="1" t="s">
        <v>852</v>
      </c>
      <c r="D62" s="1" t="s">
        <v>1</v>
      </c>
      <c r="E62" s="4">
        <v>4.4329999999999998</v>
      </c>
      <c r="F62" s="4">
        <v>8.8999999999999996E-2</v>
      </c>
      <c r="G62" s="3">
        <v>96.8</v>
      </c>
      <c r="H62" s="48">
        <v>2.1</v>
      </c>
      <c r="I62" s="1" t="s">
        <v>975</v>
      </c>
      <c r="J62" s="1" t="s">
        <v>18</v>
      </c>
      <c r="K62" s="1" t="s">
        <v>119</v>
      </c>
    </row>
    <row r="63" spans="1:11">
      <c r="A63" s="1"/>
      <c r="B63" s="1" t="s">
        <v>971</v>
      </c>
      <c r="C63" s="1" t="s">
        <v>852</v>
      </c>
      <c r="D63" s="1" t="s">
        <v>1</v>
      </c>
      <c r="E63" s="4">
        <v>4.4329999999999998</v>
      </c>
      <c r="F63" s="4">
        <v>8.8999999999999996E-2</v>
      </c>
      <c r="G63" s="3">
        <v>99.6</v>
      </c>
      <c r="H63" s="48">
        <v>2.2000000000000002</v>
      </c>
      <c r="I63" s="1" t="s">
        <v>975</v>
      </c>
      <c r="J63" s="1" t="s">
        <v>18</v>
      </c>
      <c r="K63" s="1" t="s">
        <v>119</v>
      </c>
    </row>
    <row r="64" spans="1:11">
      <c r="A64" s="1"/>
      <c r="B64" s="1" t="s">
        <v>972</v>
      </c>
      <c r="C64" s="1" t="s">
        <v>638</v>
      </c>
      <c r="D64" s="1" t="s">
        <v>1</v>
      </c>
      <c r="E64" s="4">
        <v>3.4580000000000002</v>
      </c>
      <c r="F64" s="4">
        <v>6.9000000000000006E-2</v>
      </c>
      <c r="G64" s="3">
        <v>90.2</v>
      </c>
      <c r="H64" s="52">
        <v>2</v>
      </c>
      <c r="I64" s="1" t="s">
        <v>975</v>
      </c>
      <c r="J64" s="1" t="s">
        <v>18</v>
      </c>
      <c r="K64" s="1" t="s">
        <v>119</v>
      </c>
    </row>
    <row r="65" spans="1:11">
      <c r="A65" s="1"/>
      <c r="B65" s="1" t="s">
        <v>972</v>
      </c>
      <c r="C65" s="1" t="s">
        <v>638</v>
      </c>
      <c r="D65" s="1" t="s">
        <v>1</v>
      </c>
      <c r="E65" s="4">
        <v>3.4580000000000002</v>
      </c>
      <c r="F65" s="4">
        <v>6.9000000000000006E-2</v>
      </c>
      <c r="G65" s="3">
        <v>92.2</v>
      </c>
      <c r="H65" s="52">
        <v>2</v>
      </c>
      <c r="I65" s="1" t="s">
        <v>975</v>
      </c>
      <c r="J65" s="1" t="s">
        <v>18</v>
      </c>
      <c r="K65" s="1" t="s">
        <v>119</v>
      </c>
    </row>
    <row r="66" spans="1:11">
      <c r="A66" s="1"/>
      <c r="B66" s="1" t="s">
        <v>973</v>
      </c>
      <c r="C66" s="1" t="s">
        <v>638</v>
      </c>
      <c r="D66" s="1" t="s">
        <v>1</v>
      </c>
      <c r="E66" s="4">
        <v>3.3780000000000001</v>
      </c>
      <c r="F66" s="4">
        <v>6.8000000000000005E-2</v>
      </c>
      <c r="G66" s="3">
        <v>124.6</v>
      </c>
      <c r="H66" s="48">
        <v>2.7</v>
      </c>
      <c r="I66" s="1" t="s">
        <v>976</v>
      </c>
      <c r="J66" s="1" t="s">
        <v>18</v>
      </c>
      <c r="K66" s="1" t="s">
        <v>119</v>
      </c>
    </row>
    <row r="67" spans="1:11">
      <c r="A67" s="1"/>
      <c r="B67" s="1" t="s">
        <v>973</v>
      </c>
      <c r="C67" s="1" t="s">
        <v>638</v>
      </c>
      <c r="D67" s="1" t="s">
        <v>1</v>
      </c>
      <c r="E67" s="4">
        <v>3.3780000000000001</v>
      </c>
      <c r="F67" s="4">
        <v>6.8000000000000005E-2</v>
      </c>
      <c r="G67" s="3">
        <v>125.6</v>
      </c>
      <c r="H67" s="48">
        <v>2.7</v>
      </c>
      <c r="I67" s="1" t="s">
        <v>976</v>
      </c>
      <c r="J67" s="1" t="s">
        <v>18</v>
      </c>
      <c r="K67" s="1" t="s">
        <v>119</v>
      </c>
    </row>
    <row r="69" spans="1:11">
      <c r="A69" s="3" t="s">
        <v>1020</v>
      </c>
    </row>
    <row r="70" spans="1:11">
      <c r="B70" s="1" t="s">
        <v>730</v>
      </c>
      <c r="C70" s="1" t="s">
        <v>638</v>
      </c>
      <c r="D70" s="1" t="s">
        <v>1</v>
      </c>
      <c r="E70" s="4">
        <v>3.31</v>
      </c>
      <c r="F70" s="1">
        <v>7.0000000000000007E-2</v>
      </c>
      <c r="G70" s="3">
        <v>108.6</v>
      </c>
      <c r="H70" s="48">
        <v>2.4</v>
      </c>
      <c r="I70" s="1" t="s">
        <v>1066</v>
      </c>
      <c r="J70" s="1" t="s">
        <v>18</v>
      </c>
    </row>
    <row r="71" spans="1:11">
      <c r="B71" s="1" t="s">
        <v>731</v>
      </c>
      <c r="C71" s="1" t="s">
        <v>638</v>
      </c>
      <c r="D71" s="1" t="s">
        <v>1</v>
      </c>
      <c r="E71" s="4">
        <v>5.15</v>
      </c>
      <c r="F71" s="4">
        <v>0.1</v>
      </c>
      <c r="G71" s="3">
        <v>101.1</v>
      </c>
      <c r="H71" s="48">
        <v>2.2000000000000002</v>
      </c>
      <c r="I71" s="1" t="s">
        <v>1066</v>
      </c>
      <c r="J71" s="1" t="s">
        <v>18</v>
      </c>
    </row>
    <row r="72" spans="1:11">
      <c r="B72" s="1" t="s">
        <v>732</v>
      </c>
      <c r="C72" s="1" t="s">
        <v>638</v>
      </c>
      <c r="D72" s="1" t="s">
        <v>1</v>
      </c>
      <c r="E72" s="4">
        <v>7.82</v>
      </c>
      <c r="F72" s="1">
        <v>0.16</v>
      </c>
      <c r="G72" s="3">
        <v>98.8</v>
      </c>
      <c r="H72" s="48">
        <v>2.2000000000000002</v>
      </c>
      <c r="I72" s="1" t="s">
        <v>1066</v>
      </c>
      <c r="J72" s="1" t="s">
        <v>18</v>
      </c>
    </row>
    <row r="73" spans="1:11">
      <c r="B73" s="1" t="s">
        <v>733</v>
      </c>
      <c r="C73" s="1" t="s">
        <v>638</v>
      </c>
      <c r="D73" s="1" t="s">
        <v>1</v>
      </c>
      <c r="E73" s="4">
        <v>4.38</v>
      </c>
      <c r="F73" s="1">
        <v>0.09</v>
      </c>
      <c r="G73" s="3">
        <v>98.4</v>
      </c>
      <c r="H73" s="48">
        <v>2.2000000000000002</v>
      </c>
      <c r="I73" s="1" t="s">
        <v>1066</v>
      </c>
      <c r="J73" s="1" t="s">
        <v>18</v>
      </c>
    </row>
    <row r="74" spans="1:11">
      <c r="B74" s="1" t="s">
        <v>734</v>
      </c>
      <c r="C74" s="1" t="s">
        <v>638</v>
      </c>
      <c r="D74" s="1" t="s">
        <v>1</v>
      </c>
      <c r="E74" s="4">
        <v>5.24</v>
      </c>
      <c r="F74" s="1">
        <v>0.11</v>
      </c>
      <c r="G74" s="3">
        <v>105.4</v>
      </c>
      <c r="H74" s="48">
        <v>2.2999999999999998</v>
      </c>
      <c r="I74" s="1" t="s">
        <v>1067</v>
      </c>
      <c r="J74" s="1" t="s">
        <v>18</v>
      </c>
    </row>
    <row r="75" spans="1:11">
      <c r="B75" s="1" t="s">
        <v>735</v>
      </c>
      <c r="C75" s="1" t="s">
        <v>638</v>
      </c>
      <c r="D75" s="1" t="s">
        <v>1</v>
      </c>
      <c r="E75" s="4">
        <v>5.44</v>
      </c>
      <c r="F75" s="1">
        <v>0.11</v>
      </c>
      <c r="G75" s="3">
        <v>103</v>
      </c>
      <c r="H75" s="48">
        <v>2.2999999999999998</v>
      </c>
      <c r="I75" s="1" t="s">
        <v>1067</v>
      </c>
      <c r="J75" s="1" t="s">
        <v>18</v>
      </c>
    </row>
    <row r="76" spans="1:11">
      <c r="B76" s="1" t="s">
        <v>736</v>
      </c>
      <c r="C76" s="1" t="s">
        <v>638</v>
      </c>
      <c r="D76" s="1" t="s">
        <v>1</v>
      </c>
      <c r="E76" s="4">
        <v>6.35</v>
      </c>
      <c r="F76" s="1">
        <v>0.13</v>
      </c>
      <c r="G76" s="3">
        <v>89.3</v>
      </c>
      <c r="H76" s="48">
        <v>2</v>
      </c>
      <c r="I76" s="1" t="s">
        <v>1067</v>
      </c>
      <c r="J76" s="1" t="s">
        <v>18</v>
      </c>
    </row>
    <row r="77" spans="1:11">
      <c r="B77" s="1" t="s">
        <v>737</v>
      </c>
      <c r="C77" s="1" t="s">
        <v>638</v>
      </c>
      <c r="D77" s="1" t="s">
        <v>1</v>
      </c>
      <c r="E77" s="4">
        <v>4.09</v>
      </c>
      <c r="F77" s="1">
        <v>0.23</v>
      </c>
      <c r="G77" s="3">
        <v>91.4</v>
      </c>
      <c r="H77" s="48">
        <v>5.0999999999999996</v>
      </c>
      <c r="I77" s="1" t="s">
        <v>1067</v>
      </c>
      <c r="J77" s="1" t="s">
        <v>18</v>
      </c>
    </row>
    <row r="78" spans="1:11">
      <c r="B78" s="1" t="s">
        <v>738</v>
      </c>
      <c r="C78" s="1" t="s">
        <v>638</v>
      </c>
      <c r="D78" s="1" t="s">
        <v>1</v>
      </c>
      <c r="E78" s="4">
        <v>3.14</v>
      </c>
      <c r="F78" s="1">
        <v>0.06</v>
      </c>
      <c r="G78" s="3">
        <v>97.9</v>
      </c>
      <c r="H78" s="48">
        <v>2.1</v>
      </c>
      <c r="I78" s="1" t="s">
        <v>1067</v>
      </c>
      <c r="J78" s="1" t="s">
        <v>18</v>
      </c>
    </row>
    <row r="79" spans="1:11">
      <c r="B79" s="1" t="s">
        <v>739</v>
      </c>
      <c r="C79" s="1" t="s">
        <v>638</v>
      </c>
      <c r="D79" s="1" t="s">
        <v>1</v>
      </c>
      <c r="E79" s="4">
        <v>3.9</v>
      </c>
      <c r="F79" s="1">
        <v>0.08</v>
      </c>
      <c r="G79" s="3">
        <v>173.1</v>
      </c>
      <c r="H79" s="48">
        <v>3.7</v>
      </c>
      <c r="I79" s="1" t="s">
        <v>1067</v>
      </c>
      <c r="J79" s="1" t="s">
        <v>18</v>
      </c>
    </row>
    <row r="81" spans="1:14">
      <c r="A81" s="3" t="s">
        <v>1029</v>
      </c>
      <c r="G81" s="7" t="s">
        <v>440</v>
      </c>
      <c r="K81" s="7" t="s">
        <v>441</v>
      </c>
      <c r="M81" s="7" t="s">
        <v>17</v>
      </c>
    </row>
    <row r="82" spans="1:14">
      <c r="B82" s="21" t="s">
        <v>676</v>
      </c>
      <c r="C82" s="1" t="s">
        <v>638</v>
      </c>
      <c r="D82" s="1" t="s">
        <v>575</v>
      </c>
      <c r="E82" s="7" t="s">
        <v>13</v>
      </c>
      <c r="G82" s="12">
        <v>97</v>
      </c>
      <c r="H82" s="48">
        <v>0.5</v>
      </c>
      <c r="I82" s="1" t="s">
        <v>121</v>
      </c>
      <c r="J82" s="1" t="s">
        <v>48</v>
      </c>
      <c r="K82" s="28">
        <v>102.9</v>
      </c>
      <c r="L82" s="52">
        <v>1</v>
      </c>
      <c r="M82" s="12">
        <v>103</v>
      </c>
      <c r="N82" s="52">
        <v>3</v>
      </c>
    </row>
    <row r="83" spans="1:14">
      <c r="A83" s="57"/>
      <c r="B83" s="58" t="s">
        <v>677</v>
      </c>
      <c r="C83" s="59" t="s">
        <v>638</v>
      </c>
      <c r="D83" s="59" t="s">
        <v>575</v>
      </c>
      <c r="E83" s="79" t="s">
        <v>13</v>
      </c>
      <c r="F83" s="59"/>
      <c r="G83" s="57">
        <v>93.9</v>
      </c>
      <c r="H83" s="62">
        <v>0.5</v>
      </c>
      <c r="I83" s="59" t="s">
        <v>121</v>
      </c>
      <c r="J83" s="59" t="s">
        <v>48</v>
      </c>
      <c r="K83" s="76">
        <v>96.4</v>
      </c>
      <c r="L83" s="70">
        <v>1</v>
      </c>
      <c r="M83" s="69">
        <v>96</v>
      </c>
      <c r="N83" s="70">
        <v>0.6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5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1. Renge</vt:lpstr>
      <vt:lpstr>2. Suo (+ Ishigaki)</vt:lpstr>
      <vt:lpstr>3. Mino-Tamba</vt:lpstr>
      <vt:lpstr>4. Sambagawa s.l. (Shikoku)</vt:lpstr>
      <vt:lpstr>5. Shimanto HP (Shikoku)</vt:lpstr>
      <vt:lpstr>6. Sambagawa s.s. (Kuma Group)</vt:lpstr>
      <vt:lpstr>7. Sambagawa s.l. (Kii &amp; Chubu)</vt:lpstr>
      <vt:lpstr>8. Sambagawa s.l. (Kyushu)</vt:lpstr>
      <vt:lpstr>9. Sambagawa s.s. (Mikabu)</vt:lpstr>
      <vt:lpstr>10. Sambagawa (Kanto)</vt:lpstr>
      <vt:lpstr>11. Chichibu</vt:lpstr>
      <vt:lpstr>12. Kurosegawa</vt:lpstr>
      <vt:lpstr>13. Shimanto AC</vt:lpstr>
      <vt:lpstr>14. Miyamori-Hayachine</vt:lpstr>
      <vt:lpstr>15. Kamuikotan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辻森　樹</dc:creator>
  <cp:lastModifiedBy>八木公史</cp:lastModifiedBy>
  <cp:lastPrinted>2014-09-04T02:18:42Z</cp:lastPrinted>
  <dcterms:created xsi:type="dcterms:W3CDTF">2000-10-19T14:20:36Z</dcterms:created>
  <dcterms:modified xsi:type="dcterms:W3CDTF">2015-06-10T13:33:39Z</dcterms:modified>
</cp:coreProperties>
</file>